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 '!$A$1:$CI$32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<sst xmlns="http://schemas.openxmlformats.org/spreadsheetml/2006/main" count="290" uniqueCount="200">
  <si>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</si>
  <si>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</si>
  <si>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</si>
  <si>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</si>
  <si>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</si>
  <si>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</si>
  <si>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</si>
  <si>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</si>
  <si>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</si>
  <si>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 2016 р.</t>
  </si>
  <si>
    <t xml:space="preserve"> 2017 р.</t>
  </si>
  <si>
    <t xml:space="preserve"> + (-)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</si>
  <si>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</si>
  <si>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</si>
  <si>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</si>
  <si>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</si>
  <si>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</si>
  <si>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</si>
  <si>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</si>
  <si>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 xml:space="preserve"> Працевлаштовано                         з компенсацією витрат роботодавцю єдиного внеску,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</si>
  <si>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</si>
  <si>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</si>
  <si>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</si>
  <si>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</si>
  <si>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</si>
  <si>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</si>
  <si>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</si>
  <si>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</si>
  <si>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</si>
  <si>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</si>
  <si>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</si>
  <si>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</si>
  <si>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</si>
  <si>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</si>
  <si>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</si>
  <si>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</si>
  <si>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</si>
  <si>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</si>
  <si>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</si>
  <si>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</si>
  <si>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</si>
  <si>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</si>
  <si>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різниця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</si>
  <si>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</si>
  <si>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</si>
  <si>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</si>
  <si>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</si>
  <si>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</si>
  <si>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</si>
  <si>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</si>
  <si>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</si>
  <si>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</si>
  <si>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</si>
  <si>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</si>
  <si>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</si>
  <si>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</si>
  <si>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</si>
  <si>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</si>
  <si>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</si>
  <si>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</si>
  <si>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</si>
  <si>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</si>
  <si>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</si>
  <si>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</si>
  <si>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</si>
  <si>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</si>
  <si>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</si>
  <si>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</si>
  <si>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</si>
  <si>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</si>
  <si>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</si>
  <si>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</si>
  <si>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</si>
  <si>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</si>
  <si>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</si>
  <si>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</si>
  <si>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</si>
  <si>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</si>
  <si>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</si>
  <si>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</si>
  <si>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</si>
  <si>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</si>
  <si>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</si>
  <si>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</si>
  <si>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</si>
  <si>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</si>
  <si>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</si>
  <si>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</si>
  <si>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</si>
  <si>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</si>
  <si>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</si>
  <si>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</si>
  <si>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</si>
  <si>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</si>
  <si>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</si>
  <si>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</si>
  <si>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</si>
  <si>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</si>
  <si>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</si>
  <si>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</si>
  <si>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</si>
  <si>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</si>
  <si>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</si>
  <si>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</si>
  <si>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</si>
  <si>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</si>
  <si>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</si>
  <si>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</si>
  <si>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</si>
  <si>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</si>
  <si>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</si>
  <si>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</si>
  <si>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</si>
  <si>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</si>
  <si>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</si>
  <si>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</si>
  <si>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</si>
  <si>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</si>
  <si>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</si>
  <si>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</si>
  <si>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</si>
  <si>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</si>
  <si>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</si>
  <si>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Середній розмір допомоги по безробіттю у листопаді, грн.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</si>
  <si>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</si>
  <si>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</si>
  <si>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</si>
  <si>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</si>
  <si>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</si>
  <si>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</si>
  <si>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</si>
  <si>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</si>
  <si>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</si>
  <si>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</si>
  <si>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</si>
  <si>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</si>
  <si>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</si>
  <si>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</si>
  <si>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</si>
  <si>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</si>
  <si>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</si>
  <si>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</si>
  <si>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</si>
  <si>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</si>
  <si>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</si>
  <si>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</si>
  <si>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</si>
  <si>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</si>
  <si>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Інформація щодо запланованого масового вивільнення працівників                                                                                              2016-2017 рр.</t>
  </si>
  <si>
    <t>Інформація щодо запланованого масового вивільнення працівників                                                                                           2016-2017 рр.</t>
  </si>
  <si>
    <t>за 2016-2017 рр.</t>
  </si>
  <si>
    <t>Діяльність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</si>
  <si>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</si>
  <si>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</si>
  <si>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осіб</t>
  </si>
  <si>
    <t xml:space="preserve"> + 3,2 в.п.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</si>
  <si>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</si>
  <si>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</si>
  <si>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</si>
  <si>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</si>
  <si>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</si>
  <si>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</si>
  <si>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</si>
  <si>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Середній розмір допомоги по безробіттю,                                      у грудні, грн.</t>
  </si>
  <si>
    <t>Станом на 1 січня 2018 р.</t>
  </si>
  <si>
    <t>Отримували допомогу по безробіттю,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</si>
  <si>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</si>
  <si>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 одиниць</t>
  </si>
  <si>
    <t xml:space="preserve"> - 18 осіб</t>
  </si>
  <si>
    <t>+1875 грн</t>
  </si>
  <si>
    <t xml:space="preserve">  + 337 грн.</t>
  </si>
  <si>
    <t>у 2016 - 2017 рр.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</si>
  <si>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</si>
  <si>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</si>
  <si>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</si>
  <si>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</si>
  <si>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</si>
  <si>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</si>
  <si>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</si>
  <si>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</si>
  <si>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</si>
  <si>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</si>
  <si>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</si>
  <si>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</si>
  <si>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</si>
  <si>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</si>
  <si>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</si>
  <si>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</si>
  <si>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</si>
  <si>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мц.Нетішинський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</si>
  <si>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</si>
  <si>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</si>
  <si>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</si>
  <si>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</si>
  <si>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</si>
  <si>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</si>
  <si>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t>за 9 місяців 2016 -2017 рр.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</si>
  <si>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</si>
  <si>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</si>
  <si>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>Економічна активність населення у середньому за 9 місяців 2016 - 2017 рр.                   по Хмельницькій області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</si>
</sst>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58">
      <alignment/>
      <protection/>
    </xf>
    <xf numFmtId="0" fontId="1" fillId="4" borderId="0" xfId="58" applyFill="1">
      <alignment/>
      <protection/>
    </xf>
    <xf numFmtId="0" fontId="7" fillId="0" borderId="0" xfId="58" applyFont="1" applyAlignment="1">
      <alignment vertical="center"/>
      <protection/>
    </xf>
    <xf numFmtId="0" fontId="1" fillId="0" borderId="0" xfId="58" applyFont="1" applyAlignment="1">
      <alignment horizontal="left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Fill="1">
      <alignment/>
      <protection/>
    </xf>
    <xf numFmtId="3" fontId="1" fillId="0" borderId="0" xfId="58" applyNumberFormat="1">
      <alignment/>
      <protection/>
    </xf>
    <xf numFmtId="0" fontId="1" fillId="18" borderId="0" xfId="58" applyFill="1">
      <alignment/>
      <protection/>
    </xf>
    <xf numFmtId="0" fontId="8" fillId="0" borderId="0" xfId="58" applyFont="1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1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3" fontId="17" fillId="0" borderId="17" xfId="61" applyNumberFormat="1" applyFont="1" applyFill="1" applyBorder="1" applyAlignment="1" applyProtection="1">
      <alignment horizontal="center" vertical="center"/>
      <protection locked="0"/>
    </xf>
    <xf numFmtId="164" fontId="17" fillId="0" borderId="17" xfId="61" applyNumberFormat="1" applyFont="1" applyFill="1" applyBorder="1" applyAlignment="1" applyProtection="1">
      <alignment horizontal="center" vertical="center"/>
      <protection locked="0"/>
    </xf>
    <xf numFmtId="165" fontId="17" fillId="0" borderId="17" xfId="61" applyNumberFormat="1" applyFont="1" applyFill="1" applyBorder="1" applyAlignment="1" applyProtection="1">
      <alignment horizontal="center" vertical="center"/>
      <protection locked="0"/>
    </xf>
    <xf numFmtId="1" fontId="17" fillId="0" borderId="17" xfId="61" applyNumberFormat="1" applyFont="1" applyFill="1" applyBorder="1" applyAlignment="1" applyProtection="1">
      <alignment horizontal="center" vertical="center"/>
      <protection locked="0"/>
    </xf>
    <xf numFmtId="3" fontId="15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164" fontId="11" fillId="0" borderId="17" xfId="61" applyNumberFormat="1" applyFont="1" applyFill="1" applyBorder="1" applyAlignment="1" applyProtection="1">
      <alignment horizontal="center" vertical="center"/>
      <protection locked="0"/>
    </xf>
    <xf numFmtId="1" fontId="18" fillId="0" borderId="19" xfId="61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7" fillId="0" borderId="17" xfId="61" applyNumberFormat="1" applyFont="1" applyFill="1" applyBorder="1" applyAlignment="1" applyProtection="1">
      <alignment horizontal="center" vertical="center" wrapText="1"/>
      <protection locked="0"/>
    </xf>
    <xf numFmtId="165" fontId="17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7" fillId="0" borderId="17" xfId="63" applyNumberFormat="1" applyFont="1" applyFill="1" applyBorder="1" applyAlignment="1">
      <alignment horizontal="center" vertical="center" wrapText="1"/>
      <protection/>
    </xf>
    <xf numFmtId="165" fontId="12" fillId="0" borderId="0" xfId="61" applyNumberFormat="1" applyFont="1" applyFill="1" applyAlignment="1" applyProtection="1">
      <alignment vertical="center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3" fontId="18" fillId="0" borderId="17" xfId="61" applyNumberFormat="1" applyFont="1" applyFill="1" applyBorder="1" applyAlignment="1" applyProtection="1">
      <alignment horizontal="center" vertical="center"/>
      <protection locked="0"/>
    </xf>
    <xf numFmtId="3" fontId="18" fillId="0" borderId="17" xfId="54" applyNumberFormat="1" applyFont="1" applyFill="1" applyBorder="1" applyAlignment="1">
      <alignment horizontal="center" vertical="center"/>
      <protection/>
    </xf>
    <xf numFmtId="1" fontId="18" fillId="0" borderId="17" xfId="61" applyNumberFormat="1" applyFont="1" applyFill="1" applyBorder="1" applyAlignment="1" applyProtection="1">
      <alignment horizontal="center" vertical="center"/>
      <protection locked="0"/>
    </xf>
    <xf numFmtId="3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7" xfId="63" applyNumberFormat="1" applyFont="1" applyFill="1" applyBorder="1" applyAlignment="1">
      <alignment horizontal="center" vertical="center" wrapText="1"/>
      <protection/>
    </xf>
    <xf numFmtId="1" fontId="18" fillId="0" borderId="17" xfId="54" applyNumberFormat="1" applyFont="1" applyFill="1" applyBorder="1" applyAlignment="1">
      <alignment horizontal="center" vertical="center"/>
      <protection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64" fontId="15" fillId="0" borderId="17" xfId="61" applyNumberFormat="1" applyFont="1" applyFill="1" applyBorder="1" applyAlignment="1" applyProtection="1">
      <alignment horizontal="center"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20" fillId="0" borderId="0" xfId="61" applyNumberFormat="1" applyFont="1" applyFill="1" applyBorder="1" applyProtection="1">
      <alignment/>
      <protection locked="0"/>
    </xf>
    <xf numFmtId="165" fontId="20" fillId="0" borderId="0" xfId="61" applyNumberFormat="1" applyFont="1" applyFill="1" applyBorder="1" applyProtection="1">
      <alignment/>
      <protection locked="0"/>
    </xf>
    <xf numFmtId="1" fontId="21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3" fontId="20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4" fillId="0" borderId="0" xfId="67" applyFont="1" applyFill="1">
      <alignment/>
      <protection/>
    </xf>
    <xf numFmtId="0" fontId="26" fillId="0" borderId="0" xfId="67" applyFont="1" applyFill="1" applyBorder="1" applyAlignment="1">
      <alignment horizontal="center"/>
      <protection/>
    </xf>
    <xf numFmtId="0" fontId="26" fillId="0" borderId="0" xfId="67" applyFont="1" applyFill="1">
      <alignment/>
      <protection/>
    </xf>
    <xf numFmtId="0" fontId="28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8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3" fontId="27" fillId="0" borderId="17" xfId="67" applyNumberFormat="1" applyFont="1" applyFill="1" applyBorder="1" applyAlignment="1">
      <alignment horizontal="center" vertical="center"/>
      <protection/>
    </xf>
    <xf numFmtId="0" fontId="26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7" xfId="67" applyNumberFormat="1" applyFont="1" applyFill="1" applyBorder="1" applyAlignment="1">
      <alignment horizontal="center" vertical="center" wrapText="1"/>
      <protection/>
    </xf>
    <xf numFmtId="3" fontId="32" fillId="0" borderId="17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65" fontId="29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65" fontId="5" fillId="0" borderId="17" xfId="59" applyNumberFormat="1" applyFont="1" applyFill="1" applyBorder="1" applyAlignment="1">
      <alignment horizontal="center" vertical="center"/>
      <protection/>
    </xf>
    <xf numFmtId="164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65" fontId="5" fillId="0" borderId="20" xfId="59" applyNumberFormat="1" applyFont="1" applyFill="1" applyBorder="1" applyAlignment="1">
      <alignment horizontal="center" vertical="center"/>
      <protection/>
    </xf>
    <xf numFmtId="164" fontId="5" fillId="0" borderId="20" xfId="59" applyNumberFormat="1" applyFont="1" applyFill="1" applyBorder="1" applyAlignment="1">
      <alignment horizontal="center" vertical="center"/>
      <protection/>
    </xf>
    <xf numFmtId="164" fontId="9" fillId="0" borderId="20" xfId="59" applyNumberFormat="1" applyFont="1" applyFill="1" applyBorder="1" applyAlignment="1">
      <alignment horizontal="center" vertical="center" wrapText="1"/>
      <protection/>
    </xf>
    <xf numFmtId="165" fontId="12" fillId="0" borderId="20" xfId="59" applyNumberFormat="1" applyFont="1" applyFill="1" applyBorder="1" applyAlignment="1">
      <alignment horizontal="center" vertical="center"/>
      <protection/>
    </xf>
    <xf numFmtId="164" fontId="12" fillId="0" borderId="20" xfId="59" applyNumberFormat="1" applyFont="1" applyFill="1" applyBorder="1" applyAlignment="1">
      <alignment horizontal="center" vertical="center"/>
      <protection/>
    </xf>
    <xf numFmtId="165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20" xfId="59" applyFont="1" applyFill="1" applyBorder="1" applyAlignment="1">
      <alignment horizontal="left" vertical="center" wrapText="1"/>
      <protection/>
    </xf>
    <xf numFmtId="0" fontId="9" fillId="0" borderId="17" xfId="59" applyFont="1" applyFill="1" applyBorder="1" applyAlignment="1">
      <alignment horizontal="left" vertical="center" wrapText="1"/>
      <protection/>
    </xf>
    <xf numFmtId="0" fontId="9" fillId="0" borderId="20" xfId="59" applyFont="1" applyFill="1" applyBorder="1" applyAlignment="1">
      <alignment horizontal="left" vertical="center" wrapText="1"/>
      <protection/>
    </xf>
    <xf numFmtId="0" fontId="39" fillId="0" borderId="0" xfId="57" applyFont="1">
      <alignment/>
      <protection/>
    </xf>
    <xf numFmtId="0" fontId="40" fillId="0" borderId="0" xfId="65" applyFont="1" applyFill="1" applyBorder="1" applyAlignment="1">
      <alignment horizontal="left"/>
      <protection/>
    </xf>
    <xf numFmtId="0" fontId="41" fillId="0" borderId="21" xfId="57" applyFont="1" applyBorder="1" applyAlignment="1">
      <alignment horizontal="center" vertical="center" wrapText="1"/>
      <protection/>
    </xf>
    <xf numFmtId="0" fontId="29" fillId="0" borderId="0" xfId="57" applyFont="1">
      <alignment/>
      <protection/>
    </xf>
    <xf numFmtId="0" fontId="29" fillId="0" borderId="22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top" wrapText="1"/>
      <protection/>
    </xf>
    <xf numFmtId="0" fontId="39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>
      <alignment/>
      <protection/>
    </xf>
    <xf numFmtId="0" fontId="39" fillId="0" borderId="0" xfId="57" applyFont="1">
      <alignment/>
      <protection/>
    </xf>
    <xf numFmtId="0" fontId="39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0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2" fillId="0" borderId="0" xfId="57" applyFont="1" applyFill="1" applyAlignment="1">
      <alignment horizontal="center" vertical="center" wrapText="1"/>
      <protection/>
    </xf>
    <xf numFmtId="0" fontId="28" fillId="0" borderId="17" xfId="57" applyFont="1" applyFill="1" applyBorder="1" applyAlignment="1">
      <alignment horizontal="center" vertical="center" wrapText="1"/>
      <protection/>
    </xf>
    <xf numFmtId="0" fontId="44" fillId="0" borderId="17" xfId="57" applyFont="1" applyFill="1" applyBorder="1" applyAlignment="1">
      <alignment horizontal="left" vertical="center" wrapText="1"/>
      <protection/>
    </xf>
    <xf numFmtId="164" fontId="44" fillId="0" borderId="17" xfId="57" applyNumberFormat="1" applyFont="1" applyFill="1" applyBorder="1" applyAlignment="1">
      <alignment horizontal="center" vertical="center" wrapText="1"/>
      <protection/>
    </xf>
    <xf numFmtId="164" fontId="44" fillId="0" borderId="17" xfId="56" applyNumberFormat="1" applyFont="1" applyFill="1" applyBorder="1" applyAlignment="1">
      <alignment horizontal="center" vertical="center" wrapText="1"/>
      <protection/>
    </xf>
    <xf numFmtId="165" fontId="44" fillId="0" borderId="17" xfId="57" applyNumberFormat="1" applyFont="1" applyFill="1" applyBorder="1" applyAlignment="1">
      <alignment horizontal="center" vertical="center"/>
      <protection/>
    </xf>
    <xf numFmtId="0" fontId="42" fillId="0" borderId="0" xfId="57" applyFont="1" applyFill="1" applyAlignment="1">
      <alignment vertical="center"/>
      <protection/>
    </xf>
    <xf numFmtId="0" fontId="39" fillId="0" borderId="17" xfId="57" applyFont="1" applyFill="1" applyBorder="1" applyAlignment="1">
      <alignment horizontal="left" wrapText="1"/>
      <protection/>
    </xf>
    <xf numFmtId="165" fontId="13" fillId="0" borderId="17" xfId="57" applyNumberFormat="1" applyFont="1" applyFill="1" applyBorder="1" applyAlignment="1">
      <alignment horizontal="center" wrapText="1"/>
      <protection/>
    </xf>
    <xf numFmtId="164" fontId="39" fillId="0" borderId="17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4" fillId="0" borderId="17" xfId="57" applyNumberFormat="1" applyFont="1" applyFill="1" applyBorder="1" applyAlignment="1">
      <alignment horizontal="center" vertical="center" wrapText="1"/>
      <protection/>
    </xf>
    <xf numFmtId="164" fontId="28" fillId="0" borderId="23" xfId="57" applyNumberFormat="1" applyFont="1" applyFill="1" applyBorder="1" applyAlignment="1">
      <alignment horizontal="center" vertical="center"/>
      <protection/>
    </xf>
    <xf numFmtId="164" fontId="28" fillId="0" borderId="24" xfId="57" applyNumberFormat="1" applyFont="1" applyBorder="1" applyAlignment="1">
      <alignment horizontal="center" vertical="center"/>
      <protection/>
    </xf>
    <xf numFmtId="164" fontId="34" fillId="0" borderId="25" xfId="57" applyNumberFormat="1" applyFont="1" applyFill="1" applyBorder="1" applyAlignment="1">
      <alignment horizontal="center" vertical="center"/>
      <protection/>
    </xf>
    <xf numFmtId="164" fontId="34" fillId="0" borderId="26" xfId="57" applyNumberFormat="1" applyFont="1" applyBorder="1" applyAlignment="1">
      <alignment horizontal="center" vertical="center"/>
      <protection/>
    </xf>
    <xf numFmtId="164" fontId="28" fillId="0" borderId="27" xfId="57" applyNumberFormat="1" applyFont="1" applyFill="1" applyBorder="1" applyAlignment="1">
      <alignment horizontal="center" vertical="center"/>
      <protection/>
    </xf>
    <xf numFmtId="164" fontId="28" fillId="0" borderId="28" xfId="57" applyNumberFormat="1" applyFont="1" applyFill="1" applyBorder="1" applyAlignment="1">
      <alignment horizontal="center" vertical="center"/>
      <protection/>
    </xf>
    <xf numFmtId="164" fontId="34" fillId="0" borderId="29" xfId="57" applyNumberFormat="1" applyFont="1" applyFill="1" applyBorder="1" applyAlignment="1">
      <alignment horizontal="center" vertical="center"/>
      <protection/>
    </xf>
    <xf numFmtId="164" fontId="34" fillId="0" borderId="30" xfId="57" applyNumberFormat="1" applyFont="1" applyFill="1" applyBorder="1" applyAlignment="1">
      <alignment horizontal="center" vertical="center"/>
      <protection/>
    </xf>
    <xf numFmtId="164" fontId="28" fillId="0" borderId="31" xfId="57" applyNumberFormat="1" applyFont="1" applyFill="1" applyBorder="1" applyAlignment="1">
      <alignment horizontal="center" vertical="center"/>
      <protection/>
    </xf>
    <xf numFmtId="164" fontId="28" fillId="0" borderId="32" xfId="57" applyNumberFormat="1" applyFont="1" applyFill="1" applyBorder="1" applyAlignment="1">
      <alignment horizontal="center" vertical="center"/>
      <protection/>
    </xf>
    <xf numFmtId="164" fontId="34" fillId="0" borderId="26" xfId="57" applyNumberFormat="1" applyFont="1" applyFill="1" applyBorder="1" applyAlignment="1">
      <alignment horizontal="center" vertical="center"/>
      <protection/>
    </xf>
    <xf numFmtId="0" fontId="4" fillId="4" borderId="24" xfId="57" applyFont="1" applyFill="1" applyBorder="1" applyAlignment="1">
      <alignment horizontal="left" vertical="center" wrapText="1"/>
      <protection/>
    </xf>
    <xf numFmtId="0" fontId="45" fillId="0" borderId="26" xfId="57" applyFont="1" applyBorder="1" applyAlignment="1">
      <alignment horizontal="left" vertical="center" wrapText="1"/>
      <protection/>
    </xf>
    <xf numFmtId="0" fontId="4" fillId="0" borderId="28" xfId="57" applyFont="1" applyFill="1" applyBorder="1" applyAlignment="1">
      <alignment horizontal="left" vertical="center" wrapText="1"/>
      <protection/>
    </xf>
    <xf numFmtId="0" fontId="45" fillId="0" borderId="30" xfId="57" applyFont="1" applyFill="1" applyBorder="1" applyAlignment="1">
      <alignment horizontal="left" vertical="center" wrapText="1"/>
      <protection/>
    </xf>
    <xf numFmtId="0" fontId="4" fillId="0" borderId="32" xfId="57" applyFont="1" applyFill="1" applyBorder="1" applyAlignment="1">
      <alignment horizontal="left" vertical="center" wrapText="1"/>
      <protection/>
    </xf>
    <xf numFmtId="0" fontId="45" fillId="0" borderId="26" xfId="57" applyFont="1" applyFill="1" applyBorder="1" applyAlignment="1">
      <alignment horizontal="left" vertical="center" wrapText="1"/>
      <protection/>
    </xf>
    <xf numFmtId="49" fontId="44" fillId="0" borderId="33" xfId="57" applyNumberFormat="1" applyFont="1" applyFill="1" applyBorder="1" applyAlignment="1">
      <alignment horizontal="center" vertical="center" wrapText="1"/>
      <protection/>
    </xf>
    <xf numFmtId="49" fontId="44" fillId="0" borderId="34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45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6" fillId="0" borderId="0" xfId="64" applyFont="1" applyFill="1" applyAlignment="1">
      <alignment horizontal="center" vertical="top" wrapText="1"/>
      <protection/>
    </xf>
    <xf numFmtId="0" fontId="45" fillId="0" borderId="0" xfId="64" applyFont="1" applyFill="1" applyAlignment="1">
      <alignment horizontal="right" vertical="center"/>
      <protection/>
    </xf>
    <xf numFmtId="0" fontId="37" fillId="0" borderId="0" xfId="64" applyFont="1" applyFill="1" applyAlignment="1">
      <alignment horizontal="center" vertical="top" wrapText="1"/>
      <protection/>
    </xf>
    <xf numFmtId="0" fontId="37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2" fillId="0" borderId="17" xfId="64" applyFont="1" applyFill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0" fontId="4" fillId="0" borderId="17" xfId="64" applyFont="1" applyBorder="1" applyAlignment="1">
      <alignment horizontal="center"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64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2" fillId="0" borderId="17" xfId="61" applyNumberFormat="1" applyFont="1" applyFill="1" applyBorder="1" applyAlignment="1" applyProtection="1">
      <alignment horizontal="left" vertical="center"/>
      <protection locked="0"/>
    </xf>
    <xf numFmtId="3" fontId="22" fillId="0" borderId="17" xfId="57" applyNumberFormat="1" applyFont="1" applyBorder="1" applyAlignment="1">
      <alignment horizontal="center" vertical="center"/>
      <protection/>
    </xf>
    <xf numFmtId="164" fontId="22" fillId="0" borderId="17" xfId="57" applyNumberFormat="1" applyFont="1" applyBorder="1" applyAlignment="1">
      <alignment horizontal="center" vertical="center"/>
      <protection/>
    </xf>
    <xf numFmtId="165" fontId="22" fillId="0" borderId="0" xfId="64" applyNumberFormat="1" applyFont="1" applyAlignment="1">
      <alignment horizontal="center" vertical="center"/>
      <protection/>
    </xf>
    <xf numFmtId="164" fontId="1" fillId="0" borderId="0" xfId="64" applyNumberFormat="1" applyFont="1" applyAlignment="1">
      <alignment vertical="center"/>
      <protection/>
    </xf>
    <xf numFmtId="165" fontId="22" fillId="19" borderId="0" xfId="64" applyNumberFormat="1" applyFont="1" applyFill="1" applyAlignment="1">
      <alignment horizontal="center" vertical="center"/>
      <protection/>
    </xf>
    <xf numFmtId="3" fontId="22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7" fillId="0" borderId="17" xfId="67" applyFont="1" applyFill="1" applyBorder="1" applyAlignment="1">
      <alignment horizontal="center" vertical="center" wrapText="1"/>
      <protection/>
    </xf>
    <xf numFmtId="0" fontId="24" fillId="0" borderId="0" xfId="67" applyFont="1" applyFill="1" applyAlignment="1">
      <alignment vertical="center" wrapText="1"/>
      <protection/>
    </xf>
    <xf numFmtId="0" fontId="28" fillId="0" borderId="0" xfId="67" applyFont="1" applyFill="1" applyAlignment="1">
      <alignment horizontal="center" vertical="top" wrapText="1"/>
      <protection/>
    </xf>
    <xf numFmtId="0" fontId="27" fillId="0" borderId="35" xfId="67" applyFont="1" applyFill="1" applyBorder="1" applyAlignment="1">
      <alignment horizontal="center" vertical="center" wrapText="1"/>
      <protection/>
    </xf>
    <xf numFmtId="164" fontId="27" fillId="0" borderId="18" xfId="67" applyNumberFormat="1" applyFont="1" applyFill="1" applyBorder="1" applyAlignment="1">
      <alignment horizontal="center" vertical="center"/>
      <protection/>
    </xf>
    <xf numFmtId="0" fontId="22" fillId="0" borderId="35" xfId="62" applyFont="1" applyBorder="1" applyAlignment="1">
      <alignment vertical="center" wrapText="1"/>
      <protection/>
    </xf>
    <xf numFmtId="164" fontId="32" fillId="0" borderId="18" xfId="67" applyNumberFormat="1" applyFont="1" applyFill="1" applyBorder="1" applyAlignment="1">
      <alignment horizontal="center" vertical="center"/>
      <protection/>
    </xf>
    <xf numFmtId="0" fontId="22" fillId="0" borderId="36" xfId="62" applyFont="1" applyBorder="1" applyAlignment="1">
      <alignment vertical="center" wrapText="1"/>
      <protection/>
    </xf>
    <xf numFmtId="3" fontId="32" fillId="0" borderId="37" xfId="67" applyNumberFormat="1" applyFont="1" applyFill="1" applyBorder="1" applyAlignment="1">
      <alignment horizontal="center" vertical="center" wrapText="1"/>
      <protection/>
    </xf>
    <xf numFmtId="3" fontId="32" fillId="0" borderId="37" xfId="67" applyNumberFormat="1" applyFont="1" applyFill="1" applyBorder="1" applyAlignment="1">
      <alignment horizontal="center" vertical="center"/>
      <protection/>
    </xf>
    <xf numFmtId="164" fontId="32" fillId="0" borderId="38" xfId="67" applyNumberFormat="1" applyFont="1" applyFill="1" applyBorder="1" applyAlignment="1">
      <alignment horizontal="center" vertical="center"/>
      <protection/>
    </xf>
    <xf numFmtId="14" fontId="27" fillId="0" borderId="18" xfId="48" applyNumberFormat="1" applyFont="1" applyBorder="1" applyAlignment="1">
      <alignment horizontal="center" vertical="center" wrapText="1"/>
      <protection/>
    </xf>
    <xf numFmtId="0" fontId="27" fillId="0" borderId="35" xfId="67" applyFont="1" applyFill="1" applyBorder="1" applyAlignment="1">
      <alignment horizontal="center" vertical="center" wrapText="1"/>
      <protection/>
    </xf>
    <xf numFmtId="3" fontId="27" fillId="4" borderId="17" xfId="67" applyNumberFormat="1" applyFont="1" applyFill="1" applyBorder="1" applyAlignment="1">
      <alignment horizontal="center" vertical="center"/>
      <protection/>
    </xf>
    <xf numFmtId="3" fontId="66" fillId="4" borderId="17" xfId="67" applyNumberFormat="1" applyFont="1" applyFill="1" applyBorder="1" applyAlignment="1">
      <alignment horizontal="center" vertical="center"/>
      <protection/>
    </xf>
    <xf numFmtId="3" fontId="66" fillId="4" borderId="16" xfId="67" applyNumberFormat="1" applyFont="1" applyFill="1" applyBorder="1" applyAlignment="1">
      <alignment horizontal="center" vertical="center"/>
      <protection/>
    </xf>
    <xf numFmtId="164" fontId="27" fillId="0" borderId="18" xfId="67" applyNumberFormat="1" applyFont="1" applyFill="1" applyBorder="1" applyAlignment="1">
      <alignment horizontal="center" vertical="center" wrapText="1"/>
      <protection/>
    </xf>
    <xf numFmtId="0" fontId="32" fillId="0" borderId="35" xfId="67" applyFont="1" applyFill="1" applyBorder="1" applyAlignment="1">
      <alignment horizontal="left" vertical="center" wrapText="1"/>
      <protection/>
    </xf>
    <xf numFmtId="3" fontId="47" fillId="0" borderId="17" xfId="48" applyNumberFormat="1" applyFont="1" applyBorder="1" applyAlignment="1">
      <alignment horizontal="center" vertical="center" wrapText="1"/>
      <protection/>
    </xf>
    <xf numFmtId="3" fontId="67" fillId="4" borderId="16" xfId="67" applyNumberFormat="1" applyFont="1" applyFill="1" applyBorder="1" applyAlignment="1">
      <alignment horizontal="center" vertical="center"/>
      <protection/>
    </xf>
    <xf numFmtId="164" fontId="32" fillId="0" borderId="18" xfId="67" applyNumberFormat="1" applyFont="1" applyFill="1" applyBorder="1" applyAlignment="1">
      <alignment horizontal="center" vertical="center" wrapText="1"/>
      <protection/>
    </xf>
    <xf numFmtId="0" fontId="32" fillId="0" borderId="36" xfId="67" applyFont="1" applyFill="1" applyBorder="1" applyAlignment="1">
      <alignment horizontal="left" vertical="center" wrapText="1"/>
      <protection/>
    </xf>
    <xf numFmtId="3" fontId="47" fillId="0" borderId="37" xfId="48" applyNumberFormat="1" applyFont="1" applyBorder="1" applyAlignment="1">
      <alignment horizontal="center" vertical="center" wrapText="1"/>
      <protection/>
    </xf>
    <xf numFmtId="3" fontId="67" fillId="4" borderId="39" xfId="67" applyNumberFormat="1" applyFont="1" applyFill="1" applyBorder="1" applyAlignment="1">
      <alignment horizontal="center" vertical="center"/>
      <protection/>
    </xf>
    <xf numFmtId="164" fontId="32" fillId="0" borderId="38" xfId="67" applyNumberFormat="1" applyFont="1" applyFill="1" applyBorder="1" applyAlignment="1">
      <alignment horizontal="center" vertical="center" wrapText="1"/>
      <protection/>
    </xf>
    <xf numFmtId="3" fontId="22" fillId="0" borderId="40" xfId="57" applyNumberFormat="1" applyFont="1" applyBorder="1" applyAlignment="1">
      <alignment horizontal="center" vertical="center"/>
      <protection/>
    </xf>
    <xf numFmtId="3" fontId="22" fillId="0" borderId="0" xfId="57" applyNumberFormat="1" applyFont="1" applyBorder="1" applyAlignment="1">
      <alignment horizontal="center" vertical="center"/>
      <protection/>
    </xf>
    <xf numFmtId="164" fontId="69" fillId="0" borderId="17" xfId="57" applyNumberFormat="1" applyFont="1" applyBorder="1" applyAlignment="1">
      <alignment horizontal="center" vertical="center"/>
      <protection/>
    </xf>
    <xf numFmtId="164" fontId="70" fillId="0" borderId="18" xfId="67" applyNumberFormat="1" applyFont="1" applyFill="1" applyBorder="1" applyAlignment="1">
      <alignment horizontal="center" vertical="center" wrapText="1"/>
      <protection/>
    </xf>
    <xf numFmtId="3" fontId="3" fillId="0" borderId="20" xfId="59" applyNumberFormat="1" applyFont="1" applyFill="1" applyBorder="1" applyAlignment="1">
      <alignment horizontal="center" vertical="center" wrapText="1"/>
      <protection/>
    </xf>
    <xf numFmtId="3" fontId="3" fillId="0" borderId="20" xfId="60" applyNumberFormat="1" applyFont="1" applyFill="1" applyBorder="1" applyAlignment="1">
      <alignment horizontal="center" vertical="center" wrapText="1"/>
      <protection/>
    </xf>
    <xf numFmtId="1" fontId="3" fillId="0" borderId="20" xfId="59" applyNumberFormat="1" applyFont="1" applyFill="1" applyBorder="1" applyAlignment="1">
      <alignment horizontal="center" vertical="center" wrapText="1"/>
      <protection/>
    </xf>
    <xf numFmtId="1" fontId="3" fillId="0" borderId="20" xfId="60" applyNumberFormat="1" applyFont="1" applyFill="1" applyBorder="1" applyAlignment="1">
      <alignment horizontal="center" vertical="center" wrapText="1"/>
      <protection/>
    </xf>
    <xf numFmtId="1" fontId="3" fillId="0" borderId="17" xfId="60" applyNumberFormat="1" applyFont="1" applyFill="1" applyBorder="1" applyAlignment="1">
      <alignment horizontal="center" vertical="center" wrapText="1"/>
      <protection/>
    </xf>
    <xf numFmtId="1" fontId="65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0" fontId="65" fillId="0" borderId="17" xfId="49" applyFont="1" applyFill="1" applyBorder="1" applyAlignment="1">
      <alignment horizontal="left" vertical="center" wrapText="1"/>
      <protection/>
    </xf>
    <xf numFmtId="0" fontId="23" fillId="0" borderId="17" xfId="67" applyFont="1" applyFill="1" applyBorder="1" applyAlignment="1">
      <alignment horizontal="center" vertical="center" wrapText="1"/>
      <protection/>
    </xf>
    <xf numFmtId="0" fontId="23" fillId="0" borderId="18" xfId="67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 wrapText="1"/>
      <protection/>
    </xf>
    <xf numFmtId="0" fontId="28" fillId="0" borderId="17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0" fontId="43" fillId="0" borderId="17" xfId="57" applyFont="1" applyFill="1" applyBorder="1" applyAlignment="1">
      <alignment horizontal="center" vertical="center" wrapText="1"/>
      <protection/>
    </xf>
    <xf numFmtId="0" fontId="41" fillId="0" borderId="0" xfId="57" applyFont="1" applyFill="1" applyBorder="1" applyAlignment="1">
      <alignment horizontal="right"/>
      <protection/>
    </xf>
    <xf numFmtId="0" fontId="12" fillId="0" borderId="41" xfId="66" applyFont="1" applyFill="1" applyBorder="1" applyAlignment="1">
      <alignment horizontal="left"/>
      <protection/>
    </xf>
    <xf numFmtId="1" fontId="13" fillId="0" borderId="17" xfId="61" applyNumberFormat="1" applyFont="1" applyFill="1" applyBorder="1" applyAlignment="1" applyProtection="1">
      <alignment horizontal="center" vertical="center"/>
      <protection locked="0"/>
    </xf>
    <xf numFmtId="3" fontId="13" fillId="0" borderId="17" xfId="61" applyNumberFormat="1" applyFont="1" applyFill="1" applyBorder="1" applyAlignment="1" applyProtection="1">
      <alignment horizontal="center" vertical="center"/>
      <protection locked="0"/>
    </xf>
    <xf numFmtId="0" fontId="23" fillId="0" borderId="0" xfId="57" applyFont="1" applyAlignment="1">
      <alignment horizontal="center" vertical="center" wrapText="1"/>
      <protection/>
    </xf>
    <xf numFmtId="0" fontId="24" fillId="0" borderId="42" xfId="57" applyFont="1" applyFill="1" applyBorder="1" applyAlignment="1">
      <alignment horizontal="center" vertical="center" wrapText="1"/>
      <protection/>
    </xf>
    <xf numFmtId="0" fontId="24" fillId="0" borderId="43" xfId="57" applyFont="1" applyFill="1" applyBorder="1" applyAlignment="1">
      <alignment horizontal="center" vertical="center" wrapText="1"/>
      <protection/>
    </xf>
    <xf numFmtId="0" fontId="24" fillId="0" borderId="17" xfId="57" applyFont="1" applyFill="1" applyBorder="1" applyAlignment="1">
      <alignment horizontal="center" vertical="center" wrapText="1"/>
      <protection/>
    </xf>
    <xf numFmtId="0" fontId="36" fillId="0" borderId="17" xfId="64" applyFont="1" applyFill="1" applyBorder="1" applyAlignment="1">
      <alignment horizontal="center" vertical="top" wrapText="1"/>
      <protection/>
    </xf>
    <xf numFmtId="6" fontId="37" fillId="0" borderId="17" xfId="64" applyNumberFormat="1" applyFont="1" applyBorder="1" applyAlignment="1">
      <alignment horizontal="center" vertical="center" wrapText="1"/>
      <protection/>
    </xf>
    <xf numFmtId="0" fontId="37" fillId="0" borderId="17" xfId="64" applyFont="1" applyBorder="1" applyAlignment="1">
      <alignment horizontal="center" vertical="center" wrapText="1"/>
      <protection/>
    </xf>
    <xf numFmtId="0" fontId="23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/>
      <protection/>
    </xf>
    <xf numFmtId="0" fontId="26" fillId="0" borderId="44" xfId="67" applyFont="1" applyFill="1" applyBorder="1" applyAlignment="1">
      <alignment horizontal="center"/>
      <protection/>
    </xf>
    <xf numFmtId="0" fontId="26" fillId="0" borderId="45" xfId="67" applyFont="1" applyFill="1" applyBorder="1" applyAlignment="1">
      <alignment horizontal="center"/>
      <protection/>
    </xf>
    <xf numFmtId="2" fontId="27" fillId="0" borderId="46" xfId="67" applyNumberFormat="1" applyFont="1" applyFill="1" applyBorder="1" applyAlignment="1">
      <alignment horizontal="center" vertical="center" wrapText="1"/>
      <protection/>
    </xf>
    <xf numFmtId="2" fontId="27" fillId="0" borderId="17" xfId="67" applyNumberFormat="1" applyFont="1" applyFill="1" applyBorder="1" applyAlignment="1">
      <alignment horizontal="center" vertical="center" wrapText="1"/>
      <protection/>
    </xf>
    <xf numFmtId="0" fontId="27" fillId="0" borderId="46" xfId="67" applyFont="1" applyFill="1" applyBorder="1" applyAlignment="1">
      <alignment horizontal="center" vertical="center" wrapText="1"/>
      <protection/>
    </xf>
    <xf numFmtId="0" fontId="27" fillId="0" borderId="17" xfId="67" applyFont="1" applyFill="1" applyBorder="1" applyAlignment="1">
      <alignment horizontal="center" vertical="center" wrapText="1"/>
      <protection/>
    </xf>
    <xf numFmtId="14" fontId="27" fillId="0" borderId="46" xfId="48" applyNumberFormat="1" applyFont="1" applyBorder="1" applyAlignment="1">
      <alignment horizontal="center" vertical="center" wrapText="1"/>
      <protection/>
    </xf>
    <xf numFmtId="14" fontId="27" fillId="0" borderId="47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 wrapText="1"/>
      <protection/>
    </xf>
    <xf numFmtId="0" fontId="26" fillId="0" borderId="48" xfId="67" applyFont="1" applyFill="1" applyBorder="1" applyAlignment="1">
      <alignment horizontal="center"/>
      <protection/>
    </xf>
    <xf numFmtId="0" fontId="26" fillId="0" borderId="35" xfId="67" applyFont="1" applyFill="1" applyBorder="1" applyAlignment="1">
      <alignment horizontal="center"/>
      <protection/>
    </xf>
    <xf numFmtId="0" fontId="23" fillId="0" borderId="46" xfId="67" applyFont="1" applyFill="1" applyBorder="1" applyAlignment="1">
      <alignment horizontal="center" vertical="center" wrapText="1"/>
      <protection/>
    </xf>
    <xf numFmtId="0" fontId="23" fillId="0" borderId="17" xfId="67" applyFont="1" applyFill="1" applyBorder="1" applyAlignment="1">
      <alignment horizontal="center" vertical="center" wrapText="1"/>
      <protection/>
    </xf>
    <xf numFmtId="0" fontId="23" fillId="0" borderId="47" xfId="67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49" xfId="59" applyFont="1" applyFill="1" applyBorder="1" applyAlignment="1">
      <alignment horizontal="center" vertical="center"/>
      <protection/>
    </xf>
    <xf numFmtId="0" fontId="9" fillId="0" borderId="50" xfId="58" applyFont="1" applyFill="1" applyBorder="1" applyAlignment="1">
      <alignment horizontal="left" vertical="center" wrapText="1"/>
      <protection/>
    </xf>
    <xf numFmtId="165" fontId="5" fillId="0" borderId="16" xfId="59" applyNumberFormat="1" applyFont="1" applyFill="1" applyBorder="1" applyAlignment="1">
      <alignment horizontal="center" vertical="center"/>
      <protection/>
    </xf>
    <xf numFmtId="165" fontId="5" fillId="0" borderId="19" xfId="59" applyNumberFormat="1" applyFont="1" applyFill="1" applyBorder="1" applyAlignment="1">
      <alignment horizontal="center" vertical="center"/>
      <protection/>
    </xf>
    <xf numFmtId="0" fontId="38" fillId="0" borderId="50" xfId="59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19" xfId="59" applyFont="1" applyFill="1" applyBorder="1" applyAlignment="1">
      <alignment horizontal="center" vertical="center"/>
      <protection/>
    </xf>
    <xf numFmtId="0" fontId="37" fillId="0" borderId="0" xfId="60" applyFont="1" applyAlignment="1">
      <alignment horizontal="center"/>
      <protection/>
    </xf>
    <xf numFmtId="0" fontId="37" fillId="0" borderId="10" xfId="59" applyFont="1" applyFill="1" applyBorder="1" applyAlignment="1">
      <alignment horizontal="center" vertical="top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1" fontId="14" fillId="0" borderId="51" xfId="61" applyNumberFormat="1" applyFont="1" applyFill="1" applyBorder="1" applyAlignment="1" applyProtection="1">
      <alignment horizontal="center" vertical="center" wrapText="1"/>
      <protection/>
    </xf>
    <xf numFmtId="1" fontId="14" fillId="0" borderId="20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1" xfId="61" applyNumberFormat="1" applyFont="1" applyFill="1" applyBorder="1" applyAlignment="1" applyProtection="1">
      <alignment horizontal="center" vertical="center"/>
      <protection locked="0"/>
    </xf>
    <xf numFmtId="1" fontId="1" fillId="0" borderId="20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51" xfId="61" applyNumberFormat="1" applyFont="1" applyFill="1" applyBorder="1" applyAlignment="1" applyProtection="1">
      <alignment horizontal="center" vertical="center" wrapText="1"/>
      <protection/>
    </xf>
    <xf numFmtId="1" fontId="11" fillId="0" borderId="20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52" xfId="61" applyNumberFormat="1" applyFont="1" applyFill="1" applyBorder="1" applyAlignment="1" applyProtection="1">
      <alignment horizontal="center" vertical="center" wrapText="1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53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54" xfId="61" applyNumberFormat="1" applyFont="1" applyFill="1" applyBorder="1" applyAlignment="1" applyProtection="1">
      <alignment horizontal="center" vertical="center" wrapText="1"/>
      <protection/>
    </xf>
    <xf numFmtId="1" fontId="13" fillId="0" borderId="14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49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13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14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9" xfId="61" applyNumberFormat="1" applyFont="1" applyFill="1" applyBorder="1" applyAlignment="1" applyProtection="1">
      <alignment horizontal="center" vertical="center" wrapText="1"/>
      <protection/>
    </xf>
    <xf numFmtId="1" fontId="12" fillId="0" borderId="19" xfId="61" applyNumberFormat="1" applyFont="1" applyFill="1" applyBorder="1" applyAlignment="1" applyProtection="1">
      <alignment horizontal="center" vertical="center" wrapText="1"/>
      <protection/>
    </xf>
    <xf numFmtId="1" fontId="12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54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49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15" xfId="61" applyNumberFormat="1" applyFont="1" applyFill="1" applyBorder="1" applyAlignment="1" applyProtection="1">
      <alignment horizontal="center" vertical="center" wrapText="1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  <xf numFmtId="1" fontId="15" fillId="0" borderId="16" xfId="61" applyNumberFormat="1" applyFont="1" applyFill="1" applyBorder="1" applyAlignment="1" applyProtection="1">
      <alignment horizontal="center" vertical="center" wrapText="1"/>
      <protection/>
    </xf>
    <xf numFmtId="1" fontId="15" fillId="0" borderId="19" xfId="61" applyNumberFormat="1" applyFont="1" applyFill="1" applyBorder="1" applyAlignment="1" applyProtection="1">
      <alignment horizontal="center" vertical="center" wrapText="1"/>
      <protection/>
    </xf>
    <xf numFmtId="1" fontId="36" fillId="0" borderId="0" xfId="61" applyNumberFormat="1" applyFont="1" applyFill="1" applyAlignment="1" applyProtection="1">
      <alignment horizontal="center"/>
      <protection locked="0"/>
    </xf>
    <xf numFmtId="1" fontId="36" fillId="0" borderId="10" xfId="61" applyNumberFormat="1" applyFont="1" applyFill="1" applyBorder="1" applyAlignment="1" applyProtection="1">
      <alignment horizontal="center"/>
      <protection locked="0"/>
    </xf>
    <xf numFmtId="1" fontId="1" fillId="0" borderId="51" xfId="61" applyNumberFormat="1" applyFont="1" applyFill="1" applyBorder="1" applyAlignment="1" applyProtection="1">
      <alignment horizontal="center"/>
      <protection/>
    </xf>
    <xf numFmtId="1" fontId="1" fillId="0" borderId="55" xfId="61" applyNumberFormat="1" applyFont="1" applyFill="1" applyBorder="1" applyAlignment="1" applyProtection="1">
      <alignment horizontal="center"/>
      <protection/>
    </xf>
    <xf numFmtId="1" fontId="1" fillId="0" borderId="20" xfId="61" applyNumberFormat="1" applyFont="1" applyFill="1" applyBorder="1" applyAlignment="1" applyProtection="1">
      <alignment horizontal="center"/>
      <protection/>
    </xf>
    <xf numFmtId="0" fontId="40" fillId="0" borderId="56" xfId="65" applyFont="1" applyFill="1" applyBorder="1" applyAlignment="1">
      <alignment horizontal="center" wrapText="1"/>
      <protection/>
    </xf>
    <xf numFmtId="0" fontId="40" fillId="0" borderId="57" xfId="65" applyFont="1" applyFill="1" applyBorder="1" applyAlignment="1">
      <alignment horizontal="center" wrapText="1"/>
      <protection/>
    </xf>
    <xf numFmtId="0" fontId="36" fillId="4" borderId="0" xfId="64" applyFont="1" applyFill="1" applyAlignment="1">
      <alignment horizontal="center" vertical="top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ПОСЛУГИ січень-лютий Хм.обл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C4" sqref="C4"/>
    </sheetView>
  </sheetViews>
  <sheetFormatPr defaultColWidth="10.28125" defaultRowHeight="15"/>
  <cols>
    <col min="1" max="1" width="68.7109375" style="106" customWidth="1"/>
    <col min="2" max="2" width="25.57421875" style="112" customWidth="1"/>
    <col min="3" max="3" width="26.28125" style="112" customWidth="1"/>
    <col min="4" max="237" width="7.8515625" style="106" customWidth="1"/>
    <col min="238" max="238" width="39.28125" style="106" customWidth="1"/>
    <col min="239" max="16384" width="10.28125" style="106" customWidth="1"/>
  </cols>
  <sheetData>
    <row r="1" spans="1:3" ht="49.5" customHeight="1">
      <c r="A1" s="229" t="s">
        <v>199</v>
      </c>
      <c r="B1" s="229"/>
      <c r="C1" s="229"/>
    </row>
    <row r="2" spans="1:3" ht="38.25" customHeight="1" thickBot="1">
      <c r="A2" s="313" t="s">
        <v>198</v>
      </c>
      <c r="B2" s="314"/>
      <c r="C2" s="314"/>
    </row>
    <row r="3" spans="1:3" s="109" customFormat="1" ht="39" customHeight="1" thickTop="1">
      <c r="A3" s="108"/>
      <c r="B3" s="230" t="s">
        <v>102</v>
      </c>
      <c r="C3" s="231"/>
    </row>
    <row r="4" spans="1:3" s="109" customFormat="1" ht="40.5" customHeight="1" thickBot="1">
      <c r="A4" s="110"/>
      <c r="B4" s="152" t="s">
        <v>103</v>
      </c>
      <c r="C4" s="153" t="s">
        <v>10</v>
      </c>
    </row>
    <row r="5" spans="1:3" s="109" customFormat="1" ht="63" customHeight="1" thickTop="1">
      <c r="A5" s="146" t="s">
        <v>115</v>
      </c>
      <c r="B5" s="135">
        <v>567.1</v>
      </c>
      <c r="C5" s="136">
        <v>570.8</v>
      </c>
    </row>
    <row r="6" spans="1:3" s="109" customFormat="1" ht="48.75" customHeight="1">
      <c r="A6" s="147" t="s">
        <v>114</v>
      </c>
      <c r="B6" s="137">
        <v>59.9</v>
      </c>
      <c r="C6" s="138">
        <v>60.6</v>
      </c>
    </row>
    <row r="7" spans="1:3" s="109" customFormat="1" ht="57" customHeight="1">
      <c r="A7" s="148" t="s">
        <v>116</v>
      </c>
      <c r="B7" s="139">
        <v>515.2</v>
      </c>
      <c r="C7" s="140">
        <v>521.6</v>
      </c>
    </row>
    <row r="8" spans="1:3" s="109" customFormat="1" ht="54.75" customHeight="1">
      <c r="A8" s="149" t="s">
        <v>113</v>
      </c>
      <c r="B8" s="141">
        <v>54.5</v>
      </c>
      <c r="C8" s="142">
        <v>55.3</v>
      </c>
    </row>
    <row r="9" spans="1:3" s="109" customFormat="1" ht="70.5" customHeight="1">
      <c r="A9" s="150" t="s">
        <v>197</v>
      </c>
      <c r="B9" s="143">
        <v>51.9</v>
      </c>
      <c r="C9" s="144">
        <v>49.2</v>
      </c>
    </row>
    <row r="10" spans="1:3" s="109" customFormat="1" ht="60.75" customHeight="1">
      <c r="A10" s="151" t="s">
        <v>117</v>
      </c>
      <c r="B10" s="137">
        <v>9.2</v>
      </c>
      <c r="C10" s="145">
        <v>8.6</v>
      </c>
    </row>
    <row r="11" spans="1:3" s="113" customFormat="1" ht="15">
      <c r="A11" s="111"/>
      <c r="B11" s="111"/>
      <c r="C11" s="112"/>
    </row>
    <row r="12" spans="1:3" s="115" customFormat="1" ht="12" customHeight="1">
      <c r="A12" s="114"/>
      <c r="B12" s="114"/>
      <c r="C12" s="112"/>
    </row>
    <row r="13" ht="15">
      <c r="A13" s="116"/>
    </row>
    <row r="14" ht="15">
      <c r="A14" s="116"/>
    </row>
    <row r="15" ht="15">
      <c r="A15" s="116"/>
    </row>
    <row r="16" ht="15">
      <c r="A16" s="116"/>
    </row>
    <row r="17" ht="15">
      <c r="A17" s="116"/>
    </row>
    <row r="18" ht="15">
      <c r="A18" s="116"/>
    </row>
    <row r="19" ht="15">
      <c r="A19" s="116"/>
    </row>
    <row r="20" ht="15">
      <c r="A20" s="116"/>
    </row>
    <row r="21" ht="15">
      <c r="A21" s="116"/>
    </row>
    <row r="22" ht="15">
      <c r="A22" s="116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I35" sqref="I35"/>
    </sheetView>
  </sheetViews>
  <sheetFormatPr defaultColWidth="8.28125" defaultRowHeight="15"/>
  <cols>
    <col min="1" max="1" width="20.8515625" style="118" customWidth="1"/>
    <col min="2" max="2" width="16.421875" style="118" customWidth="1"/>
    <col min="3" max="3" width="14.421875" style="118" customWidth="1"/>
    <col min="4" max="4" width="14.00390625" style="118" customWidth="1"/>
    <col min="5" max="5" width="13.28125" style="118" customWidth="1"/>
    <col min="6" max="6" width="12.7109375" style="118" customWidth="1"/>
    <col min="7" max="7" width="12.00390625" style="118" customWidth="1"/>
    <col min="8" max="8" width="12.57421875" style="118" customWidth="1"/>
    <col min="9" max="9" width="13.7109375" style="118" customWidth="1"/>
    <col min="10" max="10" width="9.140625" style="119" customWidth="1"/>
    <col min="11" max="252" width="9.140625" style="118" customWidth="1"/>
    <col min="253" max="253" width="18.57421875" style="118" customWidth="1"/>
    <col min="254" max="254" width="11.57421875" style="118" customWidth="1"/>
    <col min="255" max="255" width="11.00390625" style="118" customWidth="1"/>
    <col min="256" max="16384" width="8.28125" style="118" customWidth="1"/>
  </cols>
  <sheetData>
    <row r="1" spans="1:9" s="117" customFormat="1" ht="18" customHeight="1">
      <c r="A1" s="222" t="s">
        <v>104</v>
      </c>
      <c r="B1" s="222"/>
      <c r="C1" s="222"/>
      <c r="D1" s="222"/>
      <c r="E1" s="222"/>
      <c r="F1" s="222"/>
      <c r="G1" s="222"/>
      <c r="H1" s="222"/>
      <c r="I1" s="222"/>
    </row>
    <row r="2" spans="1:9" s="117" customFormat="1" ht="15.75" customHeight="1">
      <c r="A2" s="222" t="s">
        <v>196</v>
      </c>
      <c r="B2" s="222"/>
      <c r="C2" s="222"/>
      <c r="D2" s="222"/>
      <c r="E2" s="222"/>
      <c r="F2" s="222"/>
      <c r="G2" s="222"/>
      <c r="H2" s="222"/>
      <c r="I2" s="222"/>
    </row>
    <row r="3" spans="1:9" s="117" customFormat="1" ht="14.25" customHeight="1">
      <c r="A3" s="223" t="s">
        <v>105</v>
      </c>
      <c r="B3" s="223"/>
      <c r="C3" s="223"/>
      <c r="D3" s="223"/>
      <c r="E3" s="223"/>
      <c r="F3" s="223"/>
      <c r="G3" s="223"/>
      <c r="H3" s="223"/>
      <c r="I3" s="223"/>
    </row>
    <row r="4" spans="1:9" s="117" customFormat="1" ht="9" customHeight="1" hidden="1">
      <c r="A4" s="223"/>
      <c r="B4" s="223"/>
      <c r="C4" s="223"/>
      <c r="D4" s="223"/>
      <c r="E4" s="223"/>
      <c r="F4" s="223"/>
      <c r="G4" s="223"/>
      <c r="H4" s="223"/>
      <c r="I4" s="223"/>
    </row>
    <row r="5" spans="1:9" ht="18" customHeight="1">
      <c r="A5" s="107" t="s">
        <v>101</v>
      </c>
      <c r="F5" s="225"/>
      <c r="G5" s="225"/>
      <c r="H5" s="225"/>
      <c r="I5" s="225"/>
    </row>
    <row r="6" spans="1:9" s="120" customFormat="1" ht="16.5" customHeight="1">
      <c r="A6" s="221"/>
      <c r="B6" s="232" t="s">
        <v>106</v>
      </c>
      <c r="C6" s="232"/>
      <c r="D6" s="232" t="s">
        <v>107</v>
      </c>
      <c r="E6" s="232"/>
      <c r="F6" s="232" t="s">
        <v>108</v>
      </c>
      <c r="G6" s="232"/>
      <c r="H6" s="232" t="s">
        <v>109</v>
      </c>
      <c r="I6" s="232"/>
    </row>
    <row r="7" spans="1:9" s="121" customFormat="1" ht="27.75" customHeight="1">
      <c r="A7" s="221"/>
      <c r="B7" s="134" t="s">
        <v>1</v>
      </c>
      <c r="C7" s="134" t="s">
        <v>10</v>
      </c>
      <c r="D7" s="134" t="s">
        <v>1</v>
      </c>
      <c r="E7" s="134" t="s">
        <v>10</v>
      </c>
      <c r="F7" s="134" t="s">
        <v>1</v>
      </c>
      <c r="G7" s="134" t="s">
        <v>10</v>
      </c>
      <c r="H7" s="134" t="s">
        <v>1</v>
      </c>
      <c r="I7" s="134" t="s">
        <v>10</v>
      </c>
    </row>
    <row r="8" spans="1:9" s="120" customFormat="1" ht="12.75" customHeight="1">
      <c r="A8" s="122"/>
      <c r="B8" s="224" t="s">
        <v>110</v>
      </c>
      <c r="C8" s="224"/>
      <c r="D8" s="224" t="s">
        <v>111</v>
      </c>
      <c r="E8" s="224"/>
      <c r="F8" s="224" t="s">
        <v>110</v>
      </c>
      <c r="G8" s="224"/>
      <c r="H8" s="224" t="s">
        <v>111</v>
      </c>
      <c r="I8" s="224"/>
    </row>
    <row r="9" spans="1:9" s="127" customFormat="1" ht="18" customHeight="1">
      <c r="A9" s="123" t="s">
        <v>44</v>
      </c>
      <c r="B9" s="124">
        <f>SUM(B10:B34)</f>
        <v>16034.300000000001</v>
      </c>
      <c r="C9" s="125">
        <f>SUM(C10:C34)</f>
        <v>16223.499999999998</v>
      </c>
      <c r="D9" s="126">
        <v>56.5</v>
      </c>
      <c r="E9" s="126">
        <v>56.3</v>
      </c>
      <c r="F9" s="125">
        <f>SUM(F10:F34)</f>
        <v>1662.1999999999998</v>
      </c>
      <c r="G9" s="125">
        <f>SUM(G10:G34)</f>
        <v>1676.8999999999999</v>
      </c>
      <c r="H9" s="126">
        <v>9.2</v>
      </c>
      <c r="I9" s="126">
        <v>9.4</v>
      </c>
    </row>
    <row r="10" spans="1:9" ht="15.75" customHeight="1">
      <c r="A10" s="128" t="s">
        <v>45</v>
      </c>
      <c r="B10" s="129">
        <v>666.2</v>
      </c>
      <c r="C10" s="129">
        <v>646.3</v>
      </c>
      <c r="D10" s="129">
        <v>57.3</v>
      </c>
      <c r="E10" s="129">
        <v>55.8</v>
      </c>
      <c r="F10" s="130">
        <v>72.6</v>
      </c>
      <c r="G10" s="130">
        <v>76.7</v>
      </c>
      <c r="H10" s="129">
        <v>9.8</v>
      </c>
      <c r="I10" s="129">
        <v>10.6</v>
      </c>
    </row>
    <row r="11" spans="1:9" ht="15.75" customHeight="1">
      <c r="A11" s="128" t="s">
        <v>46</v>
      </c>
      <c r="B11" s="129">
        <v>383.7</v>
      </c>
      <c r="C11" s="129">
        <v>366.9</v>
      </c>
      <c r="D11" s="129">
        <v>51.2</v>
      </c>
      <c r="E11" s="129">
        <v>48.9</v>
      </c>
      <c r="F11" s="130">
        <v>48.6</v>
      </c>
      <c r="G11" s="130">
        <v>52.2</v>
      </c>
      <c r="H11" s="129">
        <v>11.2</v>
      </c>
      <c r="I11" s="129">
        <v>12.5</v>
      </c>
    </row>
    <row r="12" spans="1:9" ht="15.75" customHeight="1">
      <c r="A12" s="128" t="s">
        <v>47</v>
      </c>
      <c r="B12" s="129">
        <v>1426</v>
      </c>
      <c r="C12" s="129">
        <v>1394.1</v>
      </c>
      <c r="D12" s="129">
        <v>59.1</v>
      </c>
      <c r="E12" s="129">
        <v>58.2</v>
      </c>
      <c r="F12" s="130">
        <v>121.3</v>
      </c>
      <c r="G12" s="130">
        <v>127.5</v>
      </c>
      <c r="H12" s="129">
        <v>7.8</v>
      </c>
      <c r="I12" s="129">
        <v>8.4</v>
      </c>
    </row>
    <row r="13" spans="1:9" ht="15.75" customHeight="1">
      <c r="A13" s="128" t="s">
        <v>48</v>
      </c>
      <c r="B13" s="129">
        <v>450.3</v>
      </c>
      <c r="C13" s="129">
        <v>735.3</v>
      </c>
      <c r="D13" s="129">
        <v>50.2</v>
      </c>
      <c r="E13" s="129">
        <v>49.5</v>
      </c>
      <c r="F13" s="130">
        <v>122.5</v>
      </c>
      <c r="G13" s="130">
        <v>124.5</v>
      </c>
      <c r="H13" s="129">
        <v>14</v>
      </c>
      <c r="I13" s="129">
        <v>14.5</v>
      </c>
    </row>
    <row r="14" spans="1:9" ht="15.75" customHeight="1">
      <c r="A14" s="128" t="s">
        <v>49</v>
      </c>
      <c r="B14" s="129">
        <v>513.4</v>
      </c>
      <c r="C14" s="129">
        <v>515.9</v>
      </c>
      <c r="D14" s="129">
        <v>56.6</v>
      </c>
      <c r="E14" s="129">
        <v>57</v>
      </c>
      <c r="F14" s="130">
        <v>64.2</v>
      </c>
      <c r="G14" s="130">
        <v>62</v>
      </c>
      <c r="H14" s="129">
        <v>11.1</v>
      </c>
      <c r="I14" s="129">
        <v>10.7</v>
      </c>
    </row>
    <row r="15" spans="1:9" ht="15.75" customHeight="1">
      <c r="A15" s="128" t="s">
        <v>50</v>
      </c>
      <c r="B15" s="129">
        <v>507.6</v>
      </c>
      <c r="C15" s="129">
        <v>498.1</v>
      </c>
      <c r="D15" s="129">
        <v>55</v>
      </c>
      <c r="E15" s="129">
        <v>54</v>
      </c>
      <c r="F15" s="130">
        <v>55.4</v>
      </c>
      <c r="G15" s="130">
        <v>57.7</v>
      </c>
      <c r="H15" s="129">
        <v>9.8</v>
      </c>
      <c r="I15" s="129">
        <v>10.4</v>
      </c>
    </row>
    <row r="16" spans="1:9" ht="15.75" customHeight="1">
      <c r="A16" s="128" t="s">
        <v>51</v>
      </c>
      <c r="B16" s="129">
        <v>737.9</v>
      </c>
      <c r="C16" s="129">
        <v>723.6</v>
      </c>
      <c r="D16" s="129">
        <v>56.2</v>
      </c>
      <c r="E16" s="129">
        <v>55.5</v>
      </c>
      <c r="F16" s="130">
        <v>79.2</v>
      </c>
      <c r="G16" s="130">
        <v>83</v>
      </c>
      <c r="H16" s="129">
        <v>9.7</v>
      </c>
      <c r="I16" s="129">
        <v>10.3</v>
      </c>
    </row>
    <row r="17" spans="1:9" ht="15.75" customHeight="1">
      <c r="A17" s="128" t="s">
        <v>52</v>
      </c>
      <c r="B17" s="129">
        <v>556.6</v>
      </c>
      <c r="C17" s="129">
        <v>559.1</v>
      </c>
      <c r="D17" s="129">
        <v>54.7</v>
      </c>
      <c r="E17" s="129">
        <v>55</v>
      </c>
      <c r="F17" s="130">
        <v>52</v>
      </c>
      <c r="G17" s="130">
        <v>51.1</v>
      </c>
      <c r="H17" s="129">
        <v>8.5</v>
      </c>
      <c r="I17" s="129">
        <v>8.4</v>
      </c>
    </row>
    <row r="18" spans="1:9" ht="15.75" customHeight="1">
      <c r="A18" s="128" t="s">
        <v>112</v>
      </c>
      <c r="B18" s="129">
        <v>737.9</v>
      </c>
      <c r="C18" s="129">
        <v>740.5</v>
      </c>
      <c r="D18" s="129">
        <v>57.9</v>
      </c>
      <c r="E18" s="129">
        <v>58</v>
      </c>
      <c r="F18" s="130">
        <v>52.9</v>
      </c>
      <c r="G18" s="130">
        <v>50</v>
      </c>
      <c r="H18" s="129">
        <v>6.7</v>
      </c>
      <c r="I18" s="129">
        <v>6.3</v>
      </c>
    </row>
    <row r="19" spans="1:9" ht="15.75" customHeight="1">
      <c r="A19" s="128" t="s">
        <v>53</v>
      </c>
      <c r="B19" s="129">
        <v>376</v>
      </c>
      <c r="C19" s="129">
        <v>379</v>
      </c>
      <c r="D19" s="129">
        <v>53</v>
      </c>
      <c r="E19" s="129">
        <v>53.6</v>
      </c>
      <c r="F19" s="130">
        <v>53.9</v>
      </c>
      <c r="G19" s="130">
        <v>53</v>
      </c>
      <c r="H19" s="129">
        <v>12.5</v>
      </c>
      <c r="I19" s="129">
        <v>12.3</v>
      </c>
    </row>
    <row r="20" spans="1:9" ht="15.75" customHeight="1">
      <c r="A20" s="128" t="s">
        <v>54</v>
      </c>
      <c r="B20" s="129">
        <v>299.9</v>
      </c>
      <c r="C20" s="129">
        <v>295.2</v>
      </c>
      <c r="D20" s="129">
        <v>55.8</v>
      </c>
      <c r="E20" s="129">
        <v>55.2</v>
      </c>
      <c r="F20" s="130">
        <v>57.4</v>
      </c>
      <c r="G20" s="130">
        <v>57.9</v>
      </c>
      <c r="H20" s="129">
        <v>16.1</v>
      </c>
      <c r="I20" s="129">
        <v>16.4</v>
      </c>
    </row>
    <row r="21" spans="1:9" ht="15.75" customHeight="1">
      <c r="A21" s="128" t="s">
        <v>56</v>
      </c>
      <c r="B21" s="129">
        <v>1046</v>
      </c>
      <c r="C21" s="129">
        <v>1052.7</v>
      </c>
      <c r="D21" s="129">
        <v>55.9</v>
      </c>
      <c r="E21" s="129">
        <v>56.3</v>
      </c>
      <c r="F21" s="130">
        <v>87.5</v>
      </c>
      <c r="G21" s="130">
        <v>85.4</v>
      </c>
      <c r="H21" s="129">
        <v>7.7</v>
      </c>
      <c r="I21" s="129">
        <v>7.5</v>
      </c>
    </row>
    <row r="22" spans="1:9" ht="15.75" customHeight="1">
      <c r="A22" s="128" t="s">
        <v>57</v>
      </c>
      <c r="B22" s="129">
        <v>501.3</v>
      </c>
      <c r="C22" s="129">
        <v>492.6</v>
      </c>
      <c r="D22" s="129">
        <v>57.8</v>
      </c>
      <c r="E22" s="129">
        <v>57.1</v>
      </c>
      <c r="F22" s="130">
        <v>52.2</v>
      </c>
      <c r="G22" s="130">
        <v>55.3</v>
      </c>
      <c r="H22" s="129">
        <v>9.4</v>
      </c>
      <c r="I22" s="129">
        <v>10.1</v>
      </c>
    </row>
    <row r="23" spans="1:9" ht="15.75" customHeight="1">
      <c r="A23" s="128" t="s">
        <v>58</v>
      </c>
      <c r="B23" s="129">
        <v>1005.8</v>
      </c>
      <c r="C23" s="129">
        <v>990.3</v>
      </c>
      <c r="D23" s="129">
        <v>57</v>
      </c>
      <c r="E23" s="129">
        <v>56.3</v>
      </c>
      <c r="F23" s="130">
        <v>70.2</v>
      </c>
      <c r="G23" s="130">
        <v>76.1</v>
      </c>
      <c r="H23" s="129">
        <v>6.5</v>
      </c>
      <c r="I23" s="129">
        <v>7.1</v>
      </c>
    </row>
    <row r="24" spans="1:9" ht="15.75" customHeight="1">
      <c r="A24" s="128" t="s">
        <v>59</v>
      </c>
      <c r="B24" s="129">
        <v>567</v>
      </c>
      <c r="C24" s="129">
        <v>575.2</v>
      </c>
      <c r="D24" s="129">
        <v>53</v>
      </c>
      <c r="E24" s="129">
        <v>54</v>
      </c>
      <c r="F24" s="130">
        <v>83.2</v>
      </c>
      <c r="G24" s="130">
        <v>77.3</v>
      </c>
      <c r="H24" s="129">
        <v>12.8</v>
      </c>
      <c r="I24" s="129">
        <v>11.8</v>
      </c>
    </row>
    <row r="25" spans="1:9" ht="15.75" customHeight="1">
      <c r="A25" s="128" t="s">
        <v>60</v>
      </c>
      <c r="B25" s="129">
        <v>477.2</v>
      </c>
      <c r="C25" s="129">
        <v>462.5</v>
      </c>
      <c r="D25" s="129">
        <v>57.3</v>
      </c>
      <c r="E25" s="129">
        <v>55.3</v>
      </c>
      <c r="F25" s="130">
        <v>58.5</v>
      </c>
      <c r="G25" s="130">
        <v>60.6</v>
      </c>
      <c r="H25" s="129">
        <v>10.9</v>
      </c>
      <c r="I25" s="129">
        <v>11.6</v>
      </c>
    </row>
    <row r="26" spans="1:9" ht="15.75" customHeight="1">
      <c r="A26" s="128" t="s">
        <v>61</v>
      </c>
      <c r="B26" s="129">
        <v>483.5</v>
      </c>
      <c r="C26" s="129">
        <v>486</v>
      </c>
      <c r="D26" s="129">
        <v>57.4</v>
      </c>
      <c r="E26" s="129">
        <v>57.9</v>
      </c>
      <c r="F26" s="130">
        <v>48.5</v>
      </c>
      <c r="G26" s="130">
        <v>47.9</v>
      </c>
      <c r="H26" s="129">
        <v>9.1</v>
      </c>
      <c r="I26" s="129">
        <v>9</v>
      </c>
    </row>
    <row r="27" spans="1:9" ht="15.75" customHeight="1">
      <c r="A27" s="128" t="s">
        <v>62</v>
      </c>
      <c r="B27" s="129">
        <v>411.5</v>
      </c>
      <c r="C27" s="129">
        <v>402</v>
      </c>
      <c r="D27" s="129">
        <v>52.5</v>
      </c>
      <c r="E27" s="129">
        <v>51.4</v>
      </c>
      <c r="F27" s="130">
        <v>50.7</v>
      </c>
      <c r="G27" s="130">
        <v>52.2</v>
      </c>
      <c r="H27" s="129">
        <v>11</v>
      </c>
      <c r="I27" s="129">
        <v>11.5</v>
      </c>
    </row>
    <row r="28" spans="1:9" ht="15.75" customHeight="1">
      <c r="A28" s="128" t="s">
        <v>63</v>
      </c>
      <c r="B28" s="129">
        <v>1238.7</v>
      </c>
      <c r="C28" s="129">
        <v>1251.6</v>
      </c>
      <c r="D28" s="129">
        <v>59.8</v>
      </c>
      <c r="E28" s="129">
        <v>60.8</v>
      </c>
      <c r="F28" s="130">
        <v>80.1</v>
      </c>
      <c r="G28" s="130">
        <v>78.8</v>
      </c>
      <c r="H28" s="129">
        <v>6.1</v>
      </c>
      <c r="I28" s="129">
        <v>5.9</v>
      </c>
    </row>
    <row r="29" spans="1:9" ht="15.75" customHeight="1">
      <c r="A29" s="128" t="s">
        <v>64</v>
      </c>
      <c r="B29" s="129">
        <v>442.4</v>
      </c>
      <c r="C29" s="129">
        <v>445.3</v>
      </c>
      <c r="D29" s="129">
        <v>55.9</v>
      </c>
      <c r="E29" s="129">
        <v>56.6</v>
      </c>
      <c r="F29" s="130">
        <v>57.5</v>
      </c>
      <c r="G29" s="130">
        <v>55.2</v>
      </c>
      <c r="H29" s="129">
        <v>11.5</v>
      </c>
      <c r="I29" s="129">
        <v>11</v>
      </c>
    </row>
    <row r="30" spans="1:9" ht="15.75" customHeight="1">
      <c r="A30" s="128" t="s">
        <v>65</v>
      </c>
      <c r="B30" s="129">
        <v>515.2</v>
      </c>
      <c r="C30" s="129">
        <v>521.6</v>
      </c>
      <c r="D30" s="129">
        <v>54.5</v>
      </c>
      <c r="E30" s="129">
        <v>55.3</v>
      </c>
      <c r="F30" s="130">
        <v>51.9</v>
      </c>
      <c r="G30" s="130">
        <v>49.2</v>
      </c>
      <c r="H30" s="129">
        <v>9.2</v>
      </c>
      <c r="I30" s="129">
        <v>8.6</v>
      </c>
    </row>
    <row r="31" spans="1:9" ht="15.75" customHeight="1">
      <c r="A31" s="128" t="s">
        <v>66</v>
      </c>
      <c r="B31" s="129">
        <v>517.2</v>
      </c>
      <c r="C31" s="129">
        <v>518.9</v>
      </c>
      <c r="D31" s="129">
        <v>56.2</v>
      </c>
      <c r="E31" s="129">
        <v>56.7</v>
      </c>
      <c r="F31" s="130">
        <v>58.8</v>
      </c>
      <c r="G31" s="130">
        <v>57.9</v>
      </c>
      <c r="H31" s="129">
        <v>10.2</v>
      </c>
      <c r="I31" s="129">
        <v>10</v>
      </c>
    </row>
    <row r="32" spans="1:9" ht="15.75" customHeight="1">
      <c r="A32" s="128" t="s">
        <v>67</v>
      </c>
      <c r="B32" s="129">
        <v>377.8</v>
      </c>
      <c r="C32" s="129">
        <v>381.8</v>
      </c>
      <c r="D32" s="129">
        <v>56.4</v>
      </c>
      <c r="E32" s="129">
        <v>57</v>
      </c>
      <c r="F32" s="130">
        <v>35.6</v>
      </c>
      <c r="G32" s="130">
        <v>34.6</v>
      </c>
      <c r="H32" s="129">
        <v>8.6</v>
      </c>
      <c r="I32" s="129">
        <v>8.3</v>
      </c>
    </row>
    <row r="33" spans="1:9" ht="15.75" customHeight="1">
      <c r="A33" s="128" t="s">
        <v>68</v>
      </c>
      <c r="B33" s="129">
        <v>426.7</v>
      </c>
      <c r="C33" s="129">
        <v>427.8</v>
      </c>
      <c r="D33" s="129">
        <v>55.8</v>
      </c>
      <c r="E33" s="129">
        <v>56.3</v>
      </c>
      <c r="F33" s="130">
        <v>54.2</v>
      </c>
      <c r="G33" s="130">
        <v>53.8</v>
      </c>
      <c r="H33" s="129">
        <v>11.3</v>
      </c>
      <c r="I33" s="129">
        <v>11.2</v>
      </c>
    </row>
    <row r="34" spans="1:9" ht="15.75" customHeight="1">
      <c r="A34" s="128" t="s">
        <v>69</v>
      </c>
      <c r="B34" s="129">
        <v>1368.5</v>
      </c>
      <c r="C34" s="129">
        <v>1361.2</v>
      </c>
      <c r="D34" s="129">
        <v>62.5</v>
      </c>
      <c r="E34" s="129">
        <v>62</v>
      </c>
      <c r="F34" s="130">
        <v>93.3</v>
      </c>
      <c r="G34" s="130">
        <v>97</v>
      </c>
      <c r="H34" s="129">
        <v>6.4</v>
      </c>
      <c r="I34" s="129">
        <v>6.7</v>
      </c>
    </row>
    <row r="35" spans="1:9" ht="15.75">
      <c r="A35" s="131"/>
      <c r="B35" s="132"/>
      <c r="C35" s="133"/>
      <c r="D35" s="131"/>
      <c r="E35" s="131"/>
      <c r="F35" s="131"/>
      <c r="G35" s="131"/>
      <c r="H35" s="131">
        <v>6</v>
      </c>
      <c r="I35" s="131"/>
    </row>
    <row r="36" spans="1:9" ht="15">
      <c r="A36" s="131"/>
      <c r="C36" s="131"/>
      <c r="D36" s="131"/>
      <c r="E36" s="131"/>
      <c r="F36" s="131"/>
      <c r="G36" s="131"/>
      <c r="H36" s="131"/>
      <c r="I36" s="131"/>
    </row>
    <row r="37" spans="1:9" ht="12.75">
      <c r="A37" s="132"/>
      <c r="C37" s="132"/>
      <c r="D37" s="132"/>
      <c r="E37" s="132"/>
      <c r="F37" s="132"/>
      <c r="G37" s="132"/>
      <c r="H37" s="132"/>
      <c r="I37" s="132"/>
    </row>
    <row r="38" spans="1:9" ht="12.75">
      <c r="A38" s="132"/>
      <c r="C38" s="132"/>
      <c r="D38" s="132"/>
      <c r="E38" s="132"/>
      <c r="F38" s="132"/>
      <c r="G38" s="132"/>
      <c r="H38" s="132"/>
      <c r="I38" s="132"/>
    </row>
  </sheetData>
  <sheetProtection/>
  <mergeCells count="14"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9" sqref="D19"/>
    </sheetView>
  </sheetViews>
  <sheetFormatPr defaultColWidth="9.140625" defaultRowHeight="15"/>
  <cols>
    <col min="1" max="1" width="1.28515625" style="179" hidden="1" customWidth="1"/>
    <col min="2" max="2" width="33.421875" style="179" customWidth="1"/>
    <col min="3" max="3" width="15.00390625" style="179" customWidth="1"/>
    <col min="4" max="4" width="13.8515625" style="179" customWidth="1"/>
    <col min="5" max="5" width="14.140625" style="179" customWidth="1"/>
    <col min="6" max="6" width="16.7109375" style="179" customWidth="1"/>
    <col min="7" max="7" width="9.140625" style="179" customWidth="1"/>
    <col min="8" max="10" width="0" style="179" hidden="1" customWidth="1"/>
    <col min="11" max="16384" width="9.140625" style="179" customWidth="1"/>
  </cols>
  <sheetData>
    <row r="1" s="154" customFormat="1" ht="10.5" customHeight="1">
      <c r="F1" s="155"/>
    </row>
    <row r="2" spans="1:6" s="156" customFormat="1" ht="51" customHeight="1">
      <c r="A2" s="315" t="s">
        <v>118</v>
      </c>
      <c r="B2" s="315"/>
      <c r="C2" s="315"/>
      <c r="D2" s="315"/>
      <c r="E2" s="315"/>
      <c r="F2" s="315"/>
    </row>
    <row r="3" spans="1:6" s="156" customFormat="1" ht="20.25" customHeight="1">
      <c r="A3" s="157"/>
      <c r="B3" s="157"/>
      <c r="C3" s="157"/>
      <c r="D3" s="157"/>
      <c r="E3" s="157"/>
      <c r="F3" s="157"/>
    </row>
    <row r="4" spans="1:6" s="156" customFormat="1" ht="16.5" customHeight="1">
      <c r="A4" s="157"/>
      <c r="B4" s="157"/>
      <c r="C4" s="157"/>
      <c r="D4" s="157"/>
      <c r="E4" s="157"/>
      <c r="F4" s="158" t="s">
        <v>119</v>
      </c>
    </row>
    <row r="5" spans="1:6" s="156" customFormat="1" ht="24.75" customHeight="1">
      <c r="A5" s="157"/>
      <c r="B5" s="233"/>
      <c r="C5" s="234">
        <v>2016</v>
      </c>
      <c r="D5" s="234">
        <v>2017</v>
      </c>
      <c r="E5" s="235" t="s">
        <v>120</v>
      </c>
      <c r="F5" s="235"/>
    </row>
    <row r="6" spans="1:6" s="156" customFormat="1" ht="54.75" customHeight="1">
      <c r="A6" s="159"/>
      <c r="B6" s="233"/>
      <c r="C6" s="235"/>
      <c r="D6" s="235"/>
      <c r="E6" s="160" t="s">
        <v>4</v>
      </c>
      <c r="F6" s="161" t="s">
        <v>121</v>
      </c>
    </row>
    <row r="7" spans="2:6" s="162" customFormat="1" ht="19.5" customHeight="1">
      <c r="B7" s="163" t="s">
        <v>43</v>
      </c>
      <c r="C7" s="164">
        <v>1</v>
      </c>
      <c r="D7" s="165">
        <v>2</v>
      </c>
      <c r="E7" s="164">
        <v>3</v>
      </c>
      <c r="F7" s="165">
        <v>4</v>
      </c>
    </row>
    <row r="8" spans="2:10" s="166" customFormat="1" ht="27.75" customHeight="1">
      <c r="B8" s="167" t="s">
        <v>124</v>
      </c>
      <c r="C8" s="168">
        <f>SUM(C9:C31)</f>
        <v>11505</v>
      </c>
      <c r="D8" s="168">
        <f>SUM(D9:D33)</f>
        <v>4731</v>
      </c>
      <c r="E8" s="169">
        <f>ROUND(D8/C8*100,1)</f>
        <v>41.1</v>
      </c>
      <c r="F8" s="168">
        <f aca="true" t="shared" si="0" ref="F8:F31">D8-C8</f>
        <v>-6774</v>
      </c>
      <c r="I8" s="170"/>
      <c r="J8" s="170"/>
    </row>
    <row r="9" spans="2:10" s="171" customFormat="1" ht="23.25" customHeight="1">
      <c r="B9" s="172" t="s">
        <v>125</v>
      </c>
      <c r="C9" s="173">
        <v>89</v>
      </c>
      <c r="D9" s="173">
        <v>141</v>
      </c>
      <c r="E9" s="174">
        <f aca="true" t="shared" si="1" ref="E9:E31">ROUND(D9/C9*100,1)</f>
        <v>158.4</v>
      </c>
      <c r="F9" s="173">
        <f t="shared" si="0"/>
        <v>52</v>
      </c>
      <c r="H9" s="175">
        <f>ROUND(D9/$D$8*100,1)</f>
        <v>3</v>
      </c>
      <c r="I9" s="176">
        <f>ROUND(C9/1000,1)</f>
        <v>0.1</v>
      </c>
      <c r="J9" s="176">
        <f>ROUND(D9/1000,1)</f>
        <v>0.1</v>
      </c>
    </row>
    <row r="10" spans="2:10" s="171" customFormat="1" ht="23.25" customHeight="1">
      <c r="B10" s="172" t="s">
        <v>126</v>
      </c>
      <c r="C10" s="173">
        <v>6</v>
      </c>
      <c r="D10" s="173">
        <v>35</v>
      </c>
      <c r="E10" s="174">
        <f t="shared" si="1"/>
        <v>583.3</v>
      </c>
      <c r="F10" s="173">
        <f t="shared" si="0"/>
        <v>29</v>
      </c>
      <c r="H10" s="175">
        <f aca="true" t="shared" si="2" ref="H10:H16">ROUND(D10/$D$8*100,1)</f>
        <v>0.7</v>
      </c>
      <c r="I10" s="176">
        <f aca="true" t="shared" si="3" ref="I10:J31">ROUND(C10/1000,1)</f>
        <v>0</v>
      </c>
      <c r="J10" s="176">
        <f t="shared" si="3"/>
        <v>0</v>
      </c>
    </row>
    <row r="11" spans="2:10" s="171" customFormat="1" ht="23.25" customHeight="1">
      <c r="B11" s="172" t="s">
        <v>127</v>
      </c>
      <c r="C11" s="173">
        <v>188</v>
      </c>
      <c r="D11" s="173">
        <v>129</v>
      </c>
      <c r="E11" s="174">
        <f t="shared" si="1"/>
        <v>68.6</v>
      </c>
      <c r="F11" s="173">
        <f t="shared" si="0"/>
        <v>-59</v>
      </c>
      <c r="H11" s="177">
        <f t="shared" si="2"/>
        <v>2.7</v>
      </c>
      <c r="I11" s="176">
        <f t="shared" si="3"/>
        <v>0.2</v>
      </c>
      <c r="J11" s="176">
        <f t="shared" si="3"/>
        <v>0.1</v>
      </c>
    </row>
    <row r="12" spans="2:10" s="171" customFormat="1" ht="23.25" customHeight="1">
      <c r="B12" s="172" t="s">
        <v>128</v>
      </c>
      <c r="C12" s="173">
        <v>259</v>
      </c>
      <c r="D12" s="173">
        <v>111</v>
      </c>
      <c r="E12" s="174">
        <f t="shared" si="1"/>
        <v>42.9</v>
      </c>
      <c r="F12" s="173">
        <f t="shared" si="0"/>
        <v>-148</v>
      </c>
      <c r="H12" s="175">
        <f t="shared" si="2"/>
        <v>2.3</v>
      </c>
      <c r="I12" s="176">
        <f t="shared" si="3"/>
        <v>0.3</v>
      </c>
      <c r="J12" s="176">
        <f t="shared" si="3"/>
        <v>0.1</v>
      </c>
    </row>
    <row r="13" spans="2:10" s="171" customFormat="1" ht="23.25" customHeight="1">
      <c r="B13" s="172" t="s">
        <v>129</v>
      </c>
      <c r="C13" s="173">
        <v>117</v>
      </c>
      <c r="D13" s="173">
        <v>71</v>
      </c>
      <c r="E13" s="174">
        <f t="shared" si="1"/>
        <v>60.7</v>
      </c>
      <c r="F13" s="173">
        <f t="shared" si="0"/>
        <v>-46</v>
      </c>
      <c r="H13" s="177">
        <f t="shared" si="2"/>
        <v>1.5</v>
      </c>
      <c r="I13" s="176">
        <f t="shared" si="3"/>
        <v>0.1</v>
      </c>
      <c r="J13" s="176">
        <f t="shared" si="3"/>
        <v>0.1</v>
      </c>
    </row>
    <row r="14" spans="2:10" s="171" customFormat="1" ht="23.25" customHeight="1">
      <c r="B14" s="172" t="s">
        <v>130</v>
      </c>
      <c r="C14" s="173">
        <v>137</v>
      </c>
      <c r="D14" s="173">
        <v>48</v>
      </c>
      <c r="E14" s="174">
        <f t="shared" si="1"/>
        <v>35</v>
      </c>
      <c r="F14" s="173">
        <f t="shared" si="0"/>
        <v>-89</v>
      </c>
      <c r="H14" s="175">
        <f t="shared" si="2"/>
        <v>1</v>
      </c>
      <c r="I14" s="176">
        <f t="shared" si="3"/>
        <v>0.1</v>
      </c>
      <c r="J14" s="176">
        <f t="shared" si="3"/>
        <v>0</v>
      </c>
    </row>
    <row r="15" spans="2:10" s="171" customFormat="1" ht="23.25" customHeight="1">
      <c r="B15" s="172" t="s">
        <v>131</v>
      </c>
      <c r="C15" s="173">
        <v>215</v>
      </c>
      <c r="D15" s="173">
        <v>49</v>
      </c>
      <c r="E15" s="174">
        <f t="shared" si="1"/>
        <v>22.8</v>
      </c>
      <c r="F15" s="173">
        <f t="shared" si="0"/>
        <v>-166</v>
      </c>
      <c r="H15" s="175">
        <f t="shared" si="2"/>
        <v>1</v>
      </c>
      <c r="I15" s="176">
        <f t="shared" si="3"/>
        <v>0.2</v>
      </c>
      <c r="J15" s="176">
        <f t="shared" si="3"/>
        <v>0</v>
      </c>
    </row>
    <row r="16" spans="2:10" s="171" customFormat="1" ht="23.25" customHeight="1">
      <c r="B16" s="172" t="s">
        <v>132</v>
      </c>
      <c r="C16" s="173">
        <v>61</v>
      </c>
      <c r="D16" s="173">
        <v>59</v>
      </c>
      <c r="E16" s="174">
        <f t="shared" si="1"/>
        <v>96.7</v>
      </c>
      <c r="F16" s="173">
        <f t="shared" si="0"/>
        <v>-2</v>
      </c>
      <c r="H16" s="175">
        <f t="shared" si="2"/>
        <v>1.2</v>
      </c>
      <c r="I16" s="176">
        <f t="shared" si="3"/>
        <v>0.1</v>
      </c>
      <c r="J16" s="176">
        <f t="shared" si="3"/>
        <v>0.1</v>
      </c>
    </row>
    <row r="17" spans="2:10" s="171" customFormat="1" ht="23.25" customHeight="1">
      <c r="B17" s="172" t="s">
        <v>133</v>
      </c>
      <c r="C17" s="173">
        <v>0</v>
      </c>
      <c r="D17" s="173">
        <v>0</v>
      </c>
      <c r="E17" s="208" t="e">
        <f t="shared" si="1"/>
        <v>#DIV/0!</v>
      </c>
      <c r="F17" s="173">
        <f t="shared" si="0"/>
        <v>0</v>
      </c>
      <c r="H17" s="175">
        <f>ROUND(D18/$D$8*100,1)</f>
        <v>1.5</v>
      </c>
      <c r="I17" s="176">
        <f t="shared" si="3"/>
        <v>0</v>
      </c>
      <c r="J17" s="176">
        <f>ROUND(D18/1000,1)</f>
        <v>0.1</v>
      </c>
    </row>
    <row r="18" spans="2:10" s="171" customFormat="1" ht="23.25" customHeight="1">
      <c r="B18" s="172" t="s">
        <v>134</v>
      </c>
      <c r="C18" s="173">
        <v>121</v>
      </c>
      <c r="D18" s="173">
        <v>69</v>
      </c>
      <c r="E18" s="174">
        <f t="shared" si="1"/>
        <v>57</v>
      </c>
      <c r="F18" s="173">
        <f t="shared" si="0"/>
        <v>-52</v>
      </c>
      <c r="H18" s="175">
        <f aca="true" t="shared" si="4" ref="H18:H29">ROUND(D20/$D$8*100,1)</f>
        <v>3.2</v>
      </c>
      <c r="I18" s="176">
        <f t="shared" si="3"/>
        <v>0.1</v>
      </c>
      <c r="J18" s="176">
        <f aca="true" t="shared" si="5" ref="J18:J29">ROUND(D20/1000,1)</f>
        <v>0.2</v>
      </c>
    </row>
    <row r="19" spans="2:10" s="171" customFormat="1" ht="23.25" customHeight="1">
      <c r="B19" s="172" t="s">
        <v>135</v>
      </c>
      <c r="C19" s="173">
        <v>99</v>
      </c>
      <c r="D19" s="173">
        <v>0</v>
      </c>
      <c r="E19" s="174">
        <f t="shared" si="1"/>
        <v>0</v>
      </c>
      <c r="F19" s="173">
        <f t="shared" si="0"/>
        <v>-99</v>
      </c>
      <c r="H19" s="175">
        <f t="shared" si="4"/>
        <v>14.1</v>
      </c>
      <c r="I19" s="176">
        <f t="shared" si="3"/>
        <v>0.1</v>
      </c>
      <c r="J19" s="176">
        <f t="shared" si="5"/>
        <v>0.7</v>
      </c>
    </row>
    <row r="20" spans="2:10" s="171" customFormat="1" ht="23.25" customHeight="1">
      <c r="B20" s="172" t="s">
        <v>136</v>
      </c>
      <c r="C20" s="173">
        <v>703</v>
      </c>
      <c r="D20" s="173">
        <v>151</v>
      </c>
      <c r="E20" s="174">
        <f t="shared" si="1"/>
        <v>21.5</v>
      </c>
      <c r="F20" s="173">
        <f t="shared" si="0"/>
        <v>-552</v>
      </c>
      <c r="H20" s="177">
        <f t="shared" si="4"/>
        <v>4.9</v>
      </c>
      <c r="I20" s="176">
        <f t="shared" si="3"/>
        <v>0.7</v>
      </c>
      <c r="J20" s="176">
        <f t="shared" si="5"/>
        <v>0.2</v>
      </c>
    </row>
    <row r="21" spans="2:10" s="171" customFormat="1" ht="23.25" customHeight="1">
      <c r="B21" s="172" t="s">
        <v>137</v>
      </c>
      <c r="C21" s="173">
        <v>1197</v>
      </c>
      <c r="D21" s="173">
        <v>666</v>
      </c>
      <c r="E21" s="174">
        <f t="shared" si="1"/>
        <v>55.6</v>
      </c>
      <c r="F21" s="173">
        <f t="shared" si="0"/>
        <v>-531</v>
      </c>
      <c r="H21" s="177">
        <f t="shared" si="4"/>
        <v>0.2</v>
      </c>
      <c r="I21" s="176">
        <f t="shared" si="3"/>
        <v>1.2</v>
      </c>
      <c r="J21" s="176">
        <f t="shared" si="5"/>
        <v>0</v>
      </c>
    </row>
    <row r="22" spans="2:10" s="171" customFormat="1" ht="23.25" customHeight="1">
      <c r="B22" s="172" t="s">
        <v>138</v>
      </c>
      <c r="C22" s="173">
        <v>380</v>
      </c>
      <c r="D22" s="173">
        <v>230</v>
      </c>
      <c r="E22" s="174">
        <f t="shared" si="1"/>
        <v>60.5</v>
      </c>
      <c r="F22" s="173">
        <f t="shared" si="0"/>
        <v>-150</v>
      </c>
      <c r="H22" s="177">
        <f t="shared" si="4"/>
        <v>0.6</v>
      </c>
      <c r="I22" s="176">
        <f t="shared" si="3"/>
        <v>0.4</v>
      </c>
      <c r="J22" s="176">
        <f t="shared" si="5"/>
        <v>0</v>
      </c>
    </row>
    <row r="23" spans="2:10" s="171" customFormat="1" ht="23.25" customHeight="1">
      <c r="B23" s="172" t="s">
        <v>139</v>
      </c>
      <c r="C23" s="173">
        <v>90</v>
      </c>
      <c r="D23" s="173">
        <v>10</v>
      </c>
      <c r="E23" s="174">
        <f t="shared" si="1"/>
        <v>11.1</v>
      </c>
      <c r="F23" s="173">
        <f t="shared" si="0"/>
        <v>-80</v>
      </c>
      <c r="H23" s="175">
        <f t="shared" si="4"/>
        <v>3.3</v>
      </c>
      <c r="I23" s="176">
        <f t="shared" si="3"/>
        <v>0.1</v>
      </c>
      <c r="J23" s="176">
        <f t="shared" si="5"/>
        <v>0.2</v>
      </c>
    </row>
    <row r="24" spans="2:10" s="171" customFormat="1" ht="23.25" customHeight="1">
      <c r="B24" s="172" t="s">
        <v>140</v>
      </c>
      <c r="C24" s="178">
        <v>158</v>
      </c>
      <c r="D24" s="173">
        <v>30</v>
      </c>
      <c r="E24" s="174">
        <f t="shared" si="1"/>
        <v>19</v>
      </c>
      <c r="F24" s="173">
        <f t="shared" si="0"/>
        <v>-128</v>
      </c>
      <c r="H24" s="175">
        <f t="shared" si="4"/>
        <v>0.7</v>
      </c>
      <c r="I24" s="176">
        <f t="shared" si="3"/>
        <v>0.2</v>
      </c>
      <c r="J24" s="176">
        <f t="shared" si="5"/>
        <v>0</v>
      </c>
    </row>
    <row r="25" spans="2:10" s="171" customFormat="1" ht="23.25" customHeight="1">
      <c r="B25" s="172" t="s">
        <v>141</v>
      </c>
      <c r="C25" s="173">
        <v>17</v>
      </c>
      <c r="D25" s="173">
        <v>157</v>
      </c>
      <c r="E25" s="174">
        <f t="shared" si="1"/>
        <v>923.5</v>
      </c>
      <c r="F25" s="173">
        <f t="shared" si="0"/>
        <v>140</v>
      </c>
      <c r="H25" s="175">
        <f t="shared" si="4"/>
        <v>3.6</v>
      </c>
      <c r="I25" s="176">
        <f t="shared" si="3"/>
        <v>0</v>
      </c>
      <c r="J25" s="176">
        <f t="shared" si="5"/>
        <v>0.2</v>
      </c>
    </row>
    <row r="26" spans="2:10" s="171" customFormat="1" ht="23.25" customHeight="1">
      <c r="B26" s="172" t="s">
        <v>142</v>
      </c>
      <c r="C26" s="173">
        <v>0</v>
      </c>
      <c r="D26" s="178">
        <v>34</v>
      </c>
      <c r="E26" s="208" t="e">
        <f t="shared" si="1"/>
        <v>#DIV/0!</v>
      </c>
      <c r="F26" s="173">
        <f t="shared" si="0"/>
        <v>34</v>
      </c>
      <c r="H26" s="175">
        <f t="shared" si="4"/>
        <v>0.7</v>
      </c>
      <c r="I26" s="176">
        <f t="shared" si="3"/>
        <v>0</v>
      </c>
      <c r="J26" s="176">
        <f t="shared" si="5"/>
        <v>0</v>
      </c>
    </row>
    <row r="27" spans="2:10" s="171" customFormat="1" ht="23.25" customHeight="1">
      <c r="B27" s="172" t="s">
        <v>143</v>
      </c>
      <c r="C27" s="173">
        <v>121</v>
      </c>
      <c r="D27" s="173">
        <v>168</v>
      </c>
      <c r="E27" s="174">
        <f t="shared" si="1"/>
        <v>138.8</v>
      </c>
      <c r="F27" s="173">
        <f t="shared" si="0"/>
        <v>47</v>
      </c>
      <c r="H27" s="175">
        <f t="shared" si="4"/>
        <v>8.5</v>
      </c>
      <c r="I27" s="176">
        <f t="shared" si="3"/>
        <v>0.1</v>
      </c>
      <c r="J27" s="176">
        <f t="shared" si="5"/>
        <v>0.4</v>
      </c>
    </row>
    <row r="28" spans="2:10" s="171" customFormat="1" ht="23.25" customHeight="1">
      <c r="B28" s="172" t="s">
        <v>144</v>
      </c>
      <c r="C28" s="173">
        <v>185</v>
      </c>
      <c r="D28" s="173">
        <v>32</v>
      </c>
      <c r="E28" s="174">
        <f t="shared" si="1"/>
        <v>17.3</v>
      </c>
      <c r="F28" s="173">
        <f t="shared" si="0"/>
        <v>-153</v>
      </c>
      <c r="H28" s="175">
        <f t="shared" si="4"/>
        <v>0.6</v>
      </c>
      <c r="I28" s="176">
        <f t="shared" si="3"/>
        <v>0.2</v>
      </c>
      <c r="J28" s="176">
        <f t="shared" si="5"/>
        <v>0</v>
      </c>
    </row>
    <row r="29" spans="2:10" s="171" customFormat="1" ht="23.25" customHeight="1">
      <c r="B29" s="172" t="s">
        <v>145</v>
      </c>
      <c r="C29" s="173">
        <v>620</v>
      </c>
      <c r="D29" s="173">
        <v>404</v>
      </c>
      <c r="E29" s="174">
        <f t="shared" si="1"/>
        <v>65.2</v>
      </c>
      <c r="F29" s="173">
        <f t="shared" si="0"/>
        <v>-216</v>
      </c>
      <c r="H29" s="175">
        <f t="shared" si="4"/>
        <v>44.6</v>
      </c>
      <c r="I29" s="176">
        <f t="shared" si="3"/>
        <v>0.6</v>
      </c>
      <c r="J29" s="176">
        <f t="shared" si="5"/>
        <v>2.1</v>
      </c>
    </row>
    <row r="30" spans="2:10" s="171" customFormat="1" ht="23.25" customHeight="1">
      <c r="B30" s="172" t="s">
        <v>146</v>
      </c>
      <c r="C30" s="173">
        <v>207</v>
      </c>
      <c r="D30" s="173">
        <v>29</v>
      </c>
      <c r="E30" s="174">
        <f t="shared" si="1"/>
        <v>14</v>
      </c>
      <c r="F30" s="173">
        <f t="shared" si="0"/>
        <v>-178</v>
      </c>
      <c r="H30" s="175" t="e">
        <f>ROUND(#REF!/$D$8*100,1)</f>
        <v>#REF!</v>
      </c>
      <c r="I30" s="176">
        <f t="shared" si="3"/>
        <v>0.2</v>
      </c>
      <c r="J30" s="176" t="e">
        <f>ROUND(#REF!/1000,1)</f>
        <v>#REF!</v>
      </c>
    </row>
    <row r="31" spans="2:10" s="171" customFormat="1" ht="23.25" customHeight="1">
      <c r="B31" s="172" t="s">
        <v>147</v>
      </c>
      <c r="C31" s="173">
        <v>6535</v>
      </c>
      <c r="D31" s="206">
        <v>2108</v>
      </c>
      <c r="E31" s="174">
        <f t="shared" si="1"/>
        <v>32.3</v>
      </c>
      <c r="F31" s="173">
        <f t="shared" si="0"/>
        <v>-4427</v>
      </c>
      <c r="H31" s="175" t="e">
        <f>ROUND(#REF!/$D$8*100,1)</f>
        <v>#REF!</v>
      </c>
      <c r="I31" s="176">
        <f t="shared" si="3"/>
        <v>6.5</v>
      </c>
      <c r="J31" s="176" t="e">
        <f>ROUND(#REF!/1000,1)</f>
        <v>#REF!</v>
      </c>
    </row>
    <row r="32" ht="18.75">
      <c r="D32" s="207"/>
    </row>
    <row r="33" ht="18.75">
      <c r="D33" s="207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A19" sqref="A19"/>
    </sheetView>
  </sheetViews>
  <sheetFormatPr defaultColWidth="8.8515625" defaultRowHeight="15"/>
  <cols>
    <col min="1" max="1" width="45.57421875" style="77" customWidth="1"/>
    <col min="2" max="3" width="11.57421875" style="77" customWidth="1"/>
    <col min="4" max="4" width="14.28125" style="77" customWidth="1"/>
    <col min="5" max="5" width="15.28125" style="77" customWidth="1"/>
    <col min="6" max="8" width="8.8515625" style="77" customWidth="1"/>
    <col min="9" max="9" width="43.00390625" style="77" customWidth="1"/>
    <col min="10" max="16384" width="8.8515625" style="77" customWidth="1"/>
  </cols>
  <sheetData>
    <row r="1" spans="1:5" s="72" customFormat="1" ht="41.25" customHeight="1">
      <c r="A1" s="236" t="s">
        <v>148</v>
      </c>
      <c r="B1" s="236"/>
      <c r="C1" s="236"/>
      <c r="D1" s="236"/>
      <c r="E1" s="236"/>
    </row>
    <row r="2" spans="1:5" s="72" customFormat="1" ht="21.75" customHeight="1">
      <c r="A2" s="237" t="s">
        <v>70</v>
      </c>
      <c r="B2" s="237"/>
      <c r="C2" s="237"/>
      <c r="D2" s="237"/>
      <c r="E2" s="237"/>
    </row>
    <row r="3" spans="1:5" s="74" customFormat="1" ht="12" customHeight="1" thickBot="1">
      <c r="A3" s="73"/>
      <c r="B3" s="73"/>
      <c r="C3" s="73"/>
      <c r="D3" s="73"/>
      <c r="E3" s="73"/>
    </row>
    <row r="4" spans="1:5" s="74" customFormat="1" ht="21" customHeight="1">
      <c r="A4" s="238"/>
      <c r="B4" s="240" t="s">
        <v>1</v>
      </c>
      <c r="C4" s="242" t="s">
        <v>2</v>
      </c>
      <c r="D4" s="244" t="s">
        <v>120</v>
      </c>
      <c r="E4" s="245"/>
    </row>
    <row r="5" spans="1:5" s="74" customFormat="1" ht="26.25" customHeight="1">
      <c r="A5" s="239"/>
      <c r="B5" s="241"/>
      <c r="C5" s="243"/>
      <c r="D5" s="181" t="s">
        <v>122</v>
      </c>
      <c r="E5" s="192" t="s">
        <v>4</v>
      </c>
    </row>
    <row r="6" spans="1:5" s="75" customFormat="1" ht="34.5" customHeight="1">
      <c r="A6" s="193" t="s">
        <v>71</v>
      </c>
      <c r="B6" s="194">
        <f>SUM(B7:B25)</f>
        <v>11505</v>
      </c>
      <c r="C6" s="195">
        <f>SUM(C7:C25)</f>
        <v>4731</v>
      </c>
      <c r="D6" s="196">
        <f>C6-B6</f>
        <v>-6774</v>
      </c>
      <c r="E6" s="197">
        <f>ROUND(C6/B6*100,1)</f>
        <v>41.1</v>
      </c>
    </row>
    <row r="7" spans="1:9" ht="39.75" customHeight="1">
      <c r="A7" s="198" t="s">
        <v>72</v>
      </c>
      <c r="B7" s="199">
        <v>0</v>
      </c>
      <c r="C7" s="199">
        <v>90</v>
      </c>
      <c r="D7" s="200">
        <f aca="true" t="shared" si="0" ref="D7:D25">C7-B7</f>
        <v>90</v>
      </c>
      <c r="E7" s="209" t="e">
        <f aca="true" t="shared" si="1" ref="E7:E25">ROUND(C7/B7*100,1)</f>
        <v>#DIV/0!</v>
      </c>
      <c r="F7" s="75"/>
      <c r="G7" s="76"/>
      <c r="I7" s="78"/>
    </row>
    <row r="8" spans="1:9" ht="44.25" customHeight="1">
      <c r="A8" s="198" t="s">
        <v>73</v>
      </c>
      <c r="B8" s="199">
        <v>14</v>
      </c>
      <c r="C8" s="199">
        <v>3</v>
      </c>
      <c r="D8" s="200">
        <f t="shared" si="0"/>
        <v>-11</v>
      </c>
      <c r="E8" s="201">
        <f t="shared" si="1"/>
        <v>21.4</v>
      </c>
      <c r="F8" s="75"/>
      <c r="G8" s="76"/>
      <c r="I8" s="78"/>
    </row>
    <row r="9" spans="1:9" s="79" customFormat="1" ht="27" customHeight="1">
      <c r="A9" s="198" t="s">
        <v>74</v>
      </c>
      <c r="B9" s="199">
        <v>541</v>
      </c>
      <c r="C9" s="199">
        <v>33</v>
      </c>
      <c r="D9" s="200">
        <f t="shared" si="0"/>
        <v>-508</v>
      </c>
      <c r="E9" s="201">
        <f t="shared" si="1"/>
        <v>6.1</v>
      </c>
      <c r="F9" s="75"/>
      <c r="G9" s="76"/>
      <c r="H9" s="77"/>
      <c r="I9" s="78"/>
    </row>
    <row r="10" spans="1:11" ht="43.5" customHeight="1">
      <c r="A10" s="198" t="s">
        <v>75</v>
      </c>
      <c r="B10" s="199">
        <v>0</v>
      </c>
      <c r="C10" s="199">
        <v>61</v>
      </c>
      <c r="D10" s="200">
        <f t="shared" si="0"/>
        <v>61</v>
      </c>
      <c r="E10" s="209" t="e">
        <f t="shared" si="1"/>
        <v>#DIV/0!</v>
      </c>
      <c r="F10" s="75"/>
      <c r="G10" s="76"/>
      <c r="I10" s="78"/>
      <c r="K10" s="80"/>
    </row>
    <row r="11" spans="1:9" ht="42" customHeight="1">
      <c r="A11" s="198" t="s">
        <v>76</v>
      </c>
      <c r="B11" s="199">
        <v>97</v>
      </c>
      <c r="C11" s="199">
        <v>13</v>
      </c>
      <c r="D11" s="200">
        <f t="shared" si="0"/>
        <v>-84</v>
      </c>
      <c r="E11" s="201">
        <f t="shared" si="1"/>
        <v>13.4</v>
      </c>
      <c r="F11" s="75"/>
      <c r="G11" s="76"/>
      <c r="I11" s="78"/>
    </row>
    <row r="12" spans="1:9" ht="19.5" customHeight="1">
      <c r="A12" s="198" t="s">
        <v>77</v>
      </c>
      <c r="B12" s="199">
        <v>18</v>
      </c>
      <c r="C12" s="199">
        <v>31</v>
      </c>
      <c r="D12" s="200">
        <f t="shared" si="0"/>
        <v>13</v>
      </c>
      <c r="E12" s="201">
        <f t="shared" si="1"/>
        <v>172.2</v>
      </c>
      <c r="F12" s="75"/>
      <c r="G12" s="76"/>
      <c r="I12" s="182"/>
    </row>
    <row r="13" spans="1:9" ht="41.25" customHeight="1">
      <c r="A13" s="198" t="s">
        <v>78</v>
      </c>
      <c r="B13" s="199">
        <v>1</v>
      </c>
      <c r="C13" s="199">
        <v>13</v>
      </c>
      <c r="D13" s="200">
        <f t="shared" si="0"/>
        <v>12</v>
      </c>
      <c r="E13" s="201">
        <f t="shared" si="1"/>
        <v>1300</v>
      </c>
      <c r="F13" s="75"/>
      <c r="G13" s="76"/>
      <c r="I13" s="78"/>
    </row>
    <row r="14" spans="1:9" ht="41.25" customHeight="1">
      <c r="A14" s="198" t="s">
        <v>79</v>
      </c>
      <c r="B14" s="199">
        <v>17</v>
      </c>
      <c r="C14" s="199">
        <v>24</v>
      </c>
      <c r="D14" s="200">
        <f t="shared" si="0"/>
        <v>7</v>
      </c>
      <c r="E14" s="201">
        <f t="shared" si="1"/>
        <v>141.2</v>
      </c>
      <c r="F14" s="75"/>
      <c r="G14" s="76"/>
      <c r="I14" s="78"/>
    </row>
    <row r="15" spans="1:9" ht="42" customHeight="1">
      <c r="A15" s="198" t="s">
        <v>80</v>
      </c>
      <c r="B15" s="199">
        <v>0</v>
      </c>
      <c r="C15" s="199">
        <v>10</v>
      </c>
      <c r="D15" s="200">
        <f t="shared" si="0"/>
        <v>10</v>
      </c>
      <c r="E15" s="209" t="e">
        <f t="shared" si="1"/>
        <v>#DIV/0!</v>
      </c>
      <c r="F15" s="75"/>
      <c r="G15" s="76"/>
      <c r="I15" s="78"/>
    </row>
    <row r="16" spans="1:9" ht="23.25" customHeight="1">
      <c r="A16" s="198" t="s">
        <v>81</v>
      </c>
      <c r="B16" s="199">
        <v>68</v>
      </c>
      <c r="C16" s="199">
        <v>16</v>
      </c>
      <c r="D16" s="200">
        <f t="shared" si="0"/>
        <v>-52</v>
      </c>
      <c r="E16" s="201">
        <f t="shared" si="1"/>
        <v>23.5</v>
      </c>
      <c r="F16" s="75"/>
      <c r="G16" s="76"/>
      <c r="I16" s="78"/>
    </row>
    <row r="17" spans="1:9" ht="22.5" customHeight="1">
      <c r="A17" s="198" t="s">
        <v>82</v>
      </c>
      <c r="B17" s="199">
        <v>108</v>
      </c>
      <c r="C17" s="199">
        <v>0</v>
      </c>
      <c r="D17" s="200">
        <f t="shared" si="0"/>
        <v>-108</v>
      </c>
      <c r="E17" s="201">
        <f t="shared" si="1"/>
        <v>0</v>
      </c>
      <c r="F17" s="75"/>
      <c r="G17" s="76"/>
      <c r="I17" s="78"/>
    </row>
    <row r="18" spans="1:9" ht="22.5" customHeight="1">
      <c r="A18" s="198" t="s">
        <v>83</v>
      </c>
      <c r="B18" s="199">
        <v>9</v>
      </c>
      <c r="C18" s="199">
        <v>16</v>
      </c>
      <c r="D18" s="200">
        <f t="shared" si="0"/>
        <v>7</v>
      </c>
      <c r="E18" s="201">
        <f t="shared" si="1"/>
        <v>177.8</v>
      </c>
      <c r="F18" s="75"/>
      <c r="G18" s="76"/>
      <c r="I18" s="78"/>
    </row>
    <row r="19" spans="1:9" ht="38.25" customHeight="1">
      <c r="A19" s="198" t="s">
        <v>84</v>
      </c>
      <c r="B19" s="199">
        <v>53</v>
      </c>
      <c r="C19" s="199">
        <v>323</v>
      </c>
      <c r="D19" s="200">
        <f t="shared" si="0"/>
        <v>270</v>
      </c>
      <c r="E19" s="201">
        <f t="shared" si="1"/>
        <v>609.4</v>
      </c>
      <c r="F19" s="75"/>
      <c r="G19" s="76"/>
      <c r="I19" s="183"/>
    </row>
    <row r="20" spans="1:9" ht="35.25" customHeight="1">
      <c r="A20" s="198" t="s">
        <v>85</v>
      </c>
      <c r="B20" s="199">
        <v>147</v>
      </c>
      <c r="C20" s="199">
        <v>46</v>
      </c>
      <c r="D20" s="200">
        <f t="shared" si="0"/>
        <v>-101</v>
      </c>
      <c r="E20" s="201">
        <f t="shared" si="1"/>
        <v>31.3</v>
      </c>
      <c r="F20" s="75"/>
      <c r="G20" s="76"/>
      <c r="I20" s="78"/>
    </row>
    <row r="21" spans="1:9" ht="41.25" customHeight="1">
      <c r="A21" s="198" t="s">
        <v>86</v>
      </c>
      <c r="B21" s="199">
        <v>6828</v>
      </c>
      <c r="C21" s="199">
        <v>3395</v>
      </c>
      <c r="D21" s="200">
        <f t="shared" si="0"/>
        <v>-3433</v>
      </c>
      <c r="E21" s="201">
        <f t="shared" si="1"/>
        <v>49.7</v>
      </c>
      <c r="F21" s="75"/>
      <c r="G21" s="76"/>
      <c r="I21" s="78"/>
    </row>
    <row r="22" spans="1:9" ht="19.5" customHeight="1">
      <c r="A22" s="198" t="s">
        <v>87</v>
      </c>
      <c r="B22" s="199">
        <v>1415</v>
      </c>
      <c r="C22" s="199">
        <v>544</v>
      </c>
      <c r="D22" s="200">
        <f t="shared" si="0"/>
        <v>-871</v>
      </c>
      <c r="E22" s="201">
        <f t="shared" si="1"/>
        <v>38.4</v>
      </c>
      <c r="F22" s="75"/>
      <c r="G22" s="76"/>
      <c r="I22" s="78"/>
    </row>
    <row r="23" spans="1:9" ht="39" customHeight="1">
      <c r="A23" s="198" t="s">
        <v>88</v>
      </c>
      <c r="B23" s="199">
        <v>2036</v>
      </c>
      <c r="C23" s="199">
        <v>107</v>
      </c>
      <c r="D23" s="200">
        <f t="shared" si="0"/>
        <v>-1929</v>
      </c>
      <c r="E23" s="201">
        <f t="shared" si="1"/>
        <v>5.3</v>
      </c>
      <c r="F23" s="75"/>
      <c r="G23" s="76"/>
      <c r="I23" s="78"/>
    </row>
    <row r="24" spans="1:9" ht="38.25" customHeight="1">
      <c r="A24" s="198" t="s">
        <v>89</v>
      </c>
      <c r="B24" s="199">
        <v>12</v>
      </c>
      <c r="C24" s="199">
        <v>6</v>
      </c>
      <c r="D24" s="200">
        <f t="shared" si="0"/>
        <v>-6</v>
      </c>
      <c r="E24" s="201">
        <f t="shared" si="1"/>
        <v>50</v>
      </c>
      <c r="F24" s="75"/>
      <c r="G24" s="76"/>
      <c r="I24" s="78"/>
    </row>
    <row r="25" spans="1:9" ht="22.5" customHeight="1" thickBot="1">
      <c r="A25" s="202" t="s">
        <v>90</v>
      </c>
      <c r="B25" s="203">
        <v>141</v>
      </c>
      <c r="C25" s="203">
        <v>0</v>
      </c>
      <c r="D25" s="204">
        <f t="shared" si="0"/>
        <v>-141</v>
      </c>
      <c r="E25" s="205">
        <f t="shared" si="1"/>
        <v>0</v>
      </c>
      <c r="F25" s="75"/>
      <c r="G25" s="76"/>
      <c r="I25" s="78"/>
    </row>
    <row r="26" spans="1:9" ht="15.75">
      <c r="A26" s="81"/>
      <c r="B26" s="81"/>
      <c r="C26" s="81"/>
      <c r="D26" s="81"/>
      <c r="E26" s="81"/>
      <c r="I26" s="78"/>
    </row>
    <row r="27" spans="1:5" ht="12.75">
      <c r="A27" s="81"/>
      <c r="B27" s="81"/>
      <c r="C27" s="81"/>
      <c r="D27" s="81"/>
      <c r="E27" s="8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8.8515625" defaultRowHeight="15"/>
  <cols>
    <col min="1" max="1" width="52.8515625" style="77" customWidth="1"/>
    <col min="2" max="2" width="21.28125" style="77" customWidth="1"/>
    <col min="3" max="4" width="22.00390625" style="77" customWidth="1"/>
    <col min="5" max="5" width="21.57421875" style="77" customWidth="1"/>
    <col min="6" max="6" width="8.8515625" style="77" customWidth="1"/>
    <col min="7" max="7" width="10.8515625" style="77" bestFit="1" customWidth="1"/>
    <col min="8" max="16384" width="8.8515625" style="77" customWidth="1"/>
  </cols>
  <sheetData>
    <row r="1" spans="1:5" s="72" customFormat="1" ht="49.5" customHeight="1">
      <c r="A1" s="246" t="s">
        <v>149</v>
      </c>
      <c r="B1" s="246"/>
      <c r="C1" s="246"/>
      <c r="D1" s="246"/>
      <c r="E1" s="246"/>
    </row>
    <row r="2" spans="1:5" s="72" customFormat="1" ht="20.25" customHeight="1">
      <c r="A2" s="247" t="s">
        <v>91</v>
      </c>
      <c r="B2" s="247"/>
      <c r="C2" s="247"/>
      <c r="D2" s="247"/>
      <c r="E2" s="247"/>
    </row>
    <row r="3" spans="1:5" s="72" customFormat="1" ht="17.25" customHeight="1" thickBot="1">
      <c r="A3" s="180"/>
      <c r="B3" s="180"/>
      <c r="C3" s="180"/>
      <c r="D3" s="180"/>
      <c r="E3" s="180"/>
    </row>
    <row r="4" spans="1:5" s="74" customFormat="1" ht="25.5" customHeight="1">
      <c r="A4" s="248"/>
      <c r="B4" s="250" t="s">
        <v>1</v>
      </c>
      <c r="C4" s="250" t="s">
        <v>2</v>
      </c>
      <c r="D4" s="250" t="s">
        <v>120</v>
      </c>
      <c r="E4" s="252"/>
    </row>
    <row r="5" spans="1:5" s="74" customFormat="1" ht="37.5" customHeight="1">
      <c r="A5" s="249"/>
      <c r="B5" s="251"/>
      <c r="C5" s="251"/>
      <c r="D5" s="218" t="s">
        <v>122</v>
      </c>
      <c r="E5" s="219" t="s">
        <v>4</v>
      </c>
    </row>
    <row r="6" spans="1:7" s="83" customFormat="1" ht="34.5" customHeight="1">
      <c r="A6" s="184" t="s">
        <v>71</v>
      </c>
      <c r="B6" s="82">
        <f>SUM(B7:B15)</f>
        <v>11505</v>
      </c>
      <c r="C6" s="82">
        <f>SUM(C7:C15)</f>
        <v>4731</v>
      </c>
      <c r="D6" s="82">
        <f>C6-B6</f>
        <v>-6774</v>
      </c>
      <c r="E6" s="185">
        <f>ROUND(C6/B6*100,1)</f>
        <v>41.1</v>
      </c>
      <c r="G6" s="84"/>
    </row>
    <row r="7" spans="1:11" ht="51" customHeight="1">
      <c r="A7" s="186" t="s">
        <v>92</v>
      </c>
      <c r="B7" s="85">
        <v>2238</v>
      </c>
      <c r="C7" s="85">
        <v>1308</v>
      </c>
      <c r="D7" s="86">
        <f aca="true" t="shared" si="0" ref="D7:D15">C7-B7</f>
        <v>-930</v>
      </c>
      <c r="E7" s="187">
        <f aca="true" t="shared" si="1" ref="E7:E15">ROUND(C7/B7*100,1)</f>
        <v>58.4</v>
      </c>
      <c r="G7" s="84"/>
      <c r="H7" s="87"/>
      <c r="K7" s="87"/>
    </row>
    <row r="8" spans="1:11" ht="35.25" customHeight="1">
      <c r="A8" s="186" t="s">
        <v>93</v>
      </c>
      <c r="B8" s="85">
        <v>2423</v>
      </c>
      <c r="C8" s="85">
        <v>2032</v>
      </c>
      <c r="D8" s="86">
        <f t="shared" si="0"/>
        <v>-391</v>
      </c>
      <c r="E8" s="187">
        <f t="shared" si="1"/>
        <v>83.9</v>
      </c>
      <c r="G8" s="84"/>
      <c r="H8" s="87"/>
      <c r="K8" s="87"/>
    </row>
    <row r="9" spans="1:11" s="79" customFormat="1" ht="25.5" customHeight="1">
      <c r="A9" s="186" t="s">
        <v>94</v>
      </c>
      <c r="B9" s="85">
        <v>2806</v>
      </c>
      <c r="C9" s="85">
        <v>401</v>
      </c>
      <c r="D9" s="86">
        <f t="shared" si="0"/>
        <v>-2405</v>
      </c>
      <c r="E9" s="187">
        <f t="shared" si="1"/>
        <v>14.3</v>
      </c>
      <c r="F9" s="77"/>
      <c r="G9" s="84"/>
      <c r="H9" s="87"/>
      <c r="I9" s="77"/>
      <c r="K9" s="87"/>
    </row>
    <row r="10" spans="1:11" ht="36.75" customHeight="1">
      <c r="A10" s="186" t="s">
        <v>95</v>
      </c>
      <c r="B10" s="85">
        <v>486</v>
      </c>
      <c r="C10" s="85">
        <v>65</v>
      </c>
      <c r="D10" s="86">
        <f t="shared" si="0"/>
        <v>-421</v>
      </c>
      <c r="E10" s="187">
        <f t="shared" si="1"/>
        <v>13.4</v>
      </c>
      <c r="G10" s="84"/>
      <c r="H10" s="87"/>
      <c r="K10" s="87"/>
    </row>
    <row r="11" spans="1:11" ht="28.5" customHeight="1">
      <c r="A11" s="186" t="s">
        <v>96</v>
      </c>
      <c r="B11" s="85">
        <v>1337</v>
      </c>
      <c r="C11" s="85">
        <v>367</v>
      </c>
      <c r="D11" s="86">
        <f t="shared" si="0"/>
        <v>-970</v>
      </c>
      <c r="E11" s="187">
        <f t="shared" si="1"/>
        <v>27.4</v>
      </c>
      <c r="G11" s="84"/>
      <c r="H11" s="87"/>
      <c r="K11" s="87"/>
    </row>
    <row r="12" spans="1:11" ht="59.25" customHeight="1">
      <c r="A12" s="186" t="s">
        <v>97</v>
      </c>
      <c r="B12" s="85">
        <v>12</v>
      </c>
      <c r="C12" s="85">
        <v>53</v>
      </c>
      <c r="D12" s="86">
        <f t="shared" si="0"/>
        <v>41</v>
      </c>
      <c r="E12" s="187">
        <f t="shared" si="1"/>
        <v>441.7</v>
      </c>
      <c r="G12" s="84"/>
      <c r="H12" s="87"/>
      <c r="K12" s="87"/>
    </row>
    <row r="13" spans="1:18" ht="30.75" customHeight="1">
      <c r="A13" s="186" t="s">
        <v>98</v>
      </c>
      <c r="B13" s="85">
        <v>652</v>
      </c>
      <c r="C13" s="85">
        <v>113</v>
      </c>
      <c r="D13" s="86">
        <f t="shared" si="0"/>
        <v>-539</v>
      </c>
      <c r="E13" s="187">
        <f t="shared" si="1"/>
        <v>17.3</v>
      </c>
      <c r="G13" s="84"/>
      <c r="H13" s="87"/>
      <c r="K13" s="87"/>
      <c r="R13" s="88"/>
    </row>
    <row r="14" spans="1:18" ht="75" customHeight="1">
      <c r="A14" s="186" t="s">
        <v>99</v>
      </c>
      <c r="B14" s="85">
        <v>700</v>
      </c>
      <c r="C14" s="85">
        <v>89</v>
      </c>
      <c r="D14" s="86">
        <f t="shared" si="0"/>
        <v>-611</v>
      </c>
      <c r="E14" s="187">
        <f t="shared" si="1"/>
        <v>12.7</v>
      </c>
      <c r="G14" s="84"/>
      <c r="H14" s="87"/>
      <c r="K14" s="87"/>
      <c r="R14" s="88"/>
    </row>
    <row r="15" spans="1:18" ht="33" customHeight="1" thickBot="1">
      <c r="A15" s="188" t="s">
        <v>100</v>
      </c>
      <c r="B15" s="189">
        <v>851</v>
      </c>
      <c r="C15" s="189">
        <v>303</v>
      </c>
      <c r="D15" s="190">
        <f t="shared" si="0"/>
        <v>-548</v>
      </c>
      <c r="E15" s="191">
        <f t="shared" si="1"/>
        <v>35.6</v>
      </c>
      <c r="G15" s="84"/>
      <c r="H15" s="87"/>
      <c r="K15" s="87"/>
      <c r="R15" s="88"/>
    </row>
    <row r="16" spans="1:18" ht="12.75">
      <c r="A16" s="81"/>
      <c r="B16" s="81"/>
      <c r="C16" s="81"/>
      <c r="D16" s="81"/>
      <c r="R16" s="88"/>
    </row>
    <row r="17" spans="1:18" ht="12.75">
      <c r="A17" s="81"/>
      <c r="B17" s="81"/>
      <c r="C17" s="81"/>
      <c r="D17" s="81"/>
      <c r="R17" s="88"/>
    </row>
    <row r="18" ht="12.75">
      <c r="R18" s="88"/>
    </row>
    <row r="19" ht="12.75">
      <c r="R19" s="88"/>
    </row>
    <row r="20" ht="12.75">
      <c r="R20" s="88"/>
    </row>
    <row r="21" ht="12.75">
      <c r="R21" s="8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14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20" sqref="A20:E21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1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63" t="s">
        <v>151</v>
      </c>
      <c r="B1" s="263"/>
      <c r="C1" s="263"/>
      <c r="D1" s="263"/>
      <c r="E1" s="263"/>
    </row>
    <row r="2" spans="1:5" ht="27" customHeight="1">
      <c r="A2" s="264" t="s">
        <v>150</v>
      </c>
      <c r="B2" s="264"/>
      <c r="C2" s="264"/>
      <c r="D2" s="264"/>
      <c r="E2" s="264"/>
    </row>
    <row r="3" spans="1:6" ht="18" customHeight="1">
      <c r="A3" s="260" t="s">
        <v>0</v>
      </c>
      <c r="B3" s="260" t="s">
        <v>1</v>
      </c>
      <c r="C3" s="260" t="s">
        <v>2</v>
      </c>
      <c r="D3" s="265" t="s">
        <v>3</v>
      </c>
      <c r="E3" s="265"/>
      <c r="F3" s="2"/>
    </row>
    <row r="4" spans="1:6" ht="50.25" customHeight="1">
      <c r="A4" s="260"/>
      <c r="B4" s="260"/>
      <c r="C4" s="260"/>
      <c r="D4" s="71" t="s">
        <v>4</v>
      </c>
      <c r="E4" s="101" t="s">
        <v>5</v>
      </c>
      <c r="F4" s="2"/>
    </row>
    <row r="5" spans="1:6" ht="21" customHeight="1">
      <c r="A5" s="102" t="s">
        <v>152</v>
      </c>
      <c r="B5" s="92">
        <v>44164</v>
      </c>
      <c r="C5" s="92">
        <v>40213</v>
      </c>
      <c r="D5" s="90">
        <f aca="true" t="shared" si="0" ref="D5:D19">ROUND(C5/B5*100,1)</f>
        <v>91.1</v>
      </c>
      <c r="E5" s="91">
        <f aca="true" t="shared" si="1" ref="E5:E18">C5-B5</f>
        <v>-3951</v>
      </c>
      <c r="F5" s="1" t="s">
        <v>6</v>
      </c>
    </row>
    <row r="6" spans="1:5" ht="15.75">
      <c r="A6" s="103" t="s">
        <v>7</v>
      </c>
      <c r="B6" s="210">
        <v>27276</v>
      </c>
      <c r="C6" s="210">
        <v>24373</v>
      </c>
      <c r="D6" s="94">
        <f t="shared" si="0"/>
        <v>89.4</v>
      </c>
      <c r="E6" s="95">
        <f t="shared" si="1"/>
        <v>-2903</v>
      </c>
    </row>
    <row r="7" spans="1:7" ht="33" customHeight="1">
      <c r="A7" s="102" t="s">
        <v>153</v>
      </c>
      <c r="B7" s="92">
        <v>20273</v>
      </c>
      <c r="C7" s="100">
        <v>20848</v>
      </c>
      <c r="D7" s="90">
        <f t="shared" si="0"/>
        <v>102.8</v>
      </c>
      <c r="E7" s="90">
        <f t="shared" si="1"/>
        <v>575</v>
      </c>
      <c r="F7" s="3"/>
      <c r="G7" s="4"/>
    </row>
    <row r="8" spans="1:7" ht="31.5">
      <c r="A8" s="104" t="s">
        <v>154</v>
      </c>
      <c r="B8" s="210">
        <v>5453</v>
      </c>
      <c r="C8" s="211">
        <v>6268</v>
      </c>
      <c r="D8" s="90">
        <f t="shared" si="0"/>
        <v>114.9</v>
      </c>
      <c r="E8" s="90">
        <f t="shared" si="1"/>
        <v>815</v>
      </c>
      <c r="F8" s="3"/>
      <c r="G8" s="4"/>
    </row>
    <row r="9" spans="1:7" ht="33" customHeight="1">
      <c r="A9" s="105" t="s">
        <v>8</v>
      </c>
      <c r="B9" s="96">
        <v>26.9</v>
      </c>
      <c r="C9" s="96">
        <v>30.1</v>
      </c>
      <c r="D9" s="256" t="s">
        <v>155</v>
      </c>
      <c r="E9" s="257"/>
      <c r="F9" s="5"/>
      <c r="G9" s="4"/>
    </row>
    <row r="10" spans="1:7" ht="33" customHeight="1">
      <c r="A10" s="103" t="s">
        <v>156</v>
      </c>
      <c r="B10" s="212">
        <v>130</v>
      </c>
      <c r="C10" s="212">
        <v>97</v>
      </c>
      <c r="D10" s="97">
        <f>ROUND(C10/B10*100,1)</f>
        <v>74.6</v>
      </c>
      <c r="E10" s="98">
        <f>C10-B10</f>
        <v>-33</v>
      </c>
      <c r="F10" s="5"/>
      <c r="G10" s="4"/>
    </row>
    <row r="11" spans="1:7" ht="36" customHeight="1">
      <c r="A11" s="103" t="s">
        <v>157</v>
      </c>
      <c r="B11" s="212">
        <v>491</v>
      </c>
      <c r="C11" s="212">
        <v>406</v>
      </c>
      <c r="D11" s="97">
        <f>ROUND(C11/B11*100,1)</f>
        <v>82.7</v>
      </c>
      <c r="E11" s="98">
        <f>C11-B11</f>
        <v>-85</v>
      </c>
      <c r="F11" s="5"/>
      <c r="G11" s="4"/>
    </row>
    <row r="12" spans="1:5" ht="33" customHeight="1">
      <c r="A12" s="103" t="s">
        <v>158</v>
      </c>
      <c r="B12" s="213">
        <v>5229</v>
      </c>
      <c r="C12" s="212">
        <v>5023</v>
      </c>
      <c r="D12" s="94">
        <f t="shared" si="0"/>
        <v>96.1</v>
      </c>
      <c r="E12" s="95">
        <f t="shared" si="1"/>
        <v>-206</v>
      </c>
    </row>
    <row r="13" spans="1:5" ht="16.5" customHeight="1">
      <c r="A13" s="103" t="s">
        <v>159</v>
      </c>
      <c r="B13" s="213">
        <v>1971</v>
      </c>
      <c r="C13" s="212">
        <v>1624</v>
      </c>
      <c r="D13" s="94">
        <f>ROUND(C13/B13*100,1)</f>
        <v>82.4</v>
      </c>
      <c r="E13" s="95">
        <f>C13-B13</f>
        <v>-347</v>
      </c>
    </row>
    <row r="14" spans="1:5" ht="17.25" customHeight="1">
      <c r="A14" s="103" t="s">
        <v>160</v>
      </c>
      <c r="B14" s="213">
        <v>13</v>
      </c>
      <c r="C14" s="212">
        <v>3</v>
      </c>
      <c r="D14" s="94">
        <f>ROUND(C14/B14*100,1)</f>
        <v>23.1</v>
      </c>
      <c r="E14" s="95">
        <f>C14-B14</f>
        <v>-10</v>
      </c>
    </row>
    <row r="15" spans="1:6" ht="33.75" customHeight="1">
      <c r="A15" s="102" t="s">
        <v>161</v>
      </c>
      <c r="B15" s="214">
        <v>5846</v>
      </c>
      <c r="C15" s="215">
        <v>4842</v>
      </c>
      <c r="D15" s="90">
        <f t="shared" si="0"/>
        <v>82.8</v>
      </c>
      <c r="E15" s="90">
        <f t="shared" si="1"/>
        <v>-1004</v>
      </c>
      <c r="F15" s="6"/>
    </row>
    <row r="16" spans="1:6" ht="31.5">
      <c r="A16" s="103" t="s">
        <v>162</v>
      </c>
      <c r="B16" s="212">
        <v>5065</v>
      </c>
      <c r="C16" s="212">
        <v>5569</v>
      </c>
      <c r="D16" s="99">
        <f t="shared" si="0"/>
        <v>110</v>
      </c>
      <c r="E16" s="94">
        <f t="shared" si="1"/>
        <v>504</v>
      </c>
      <c r="F16" s="7"/>
    </row>
    <row r="17" spans="1:11" ht="15.75">
      <c r="A17" s="102" t="s">
        <v>28</v>
      </c>
      <c r="B17" s="214">
        <v>21648</v>
      </c>
      <c r="C17" s="214">
        <v>27152</v>
      </c>
      <c r="D17" s="90">
        <f t="shared" si="0"/>
        <v>125.4</v>
      </c>
      <c r="E17" s="91">
        <f t="shared" si="1"/>
        <v>5504</v>
      </c>
      <c r="F17" s="7"/>
      <c r="K17" s="8"/>
    </row>
    <row r="18" spans="1:6" ht="16.5" customHeight="1">
      <c r="A18" s="103" t="s">
        <v>7</v>
      </c>
      <c r="B18" s="213">
        <v>21263</v>
      </c>
      <c r="C18" s="213">
        <v>26589</v>
      </c>
      <c r="D18" s="94">
        <f t="shared" si="0"/>
        <v>125</v>
      </c>
      <c r="E18" s="95">
        <f t="shared" si="1"/>
        <v>5326</v>
      </c>
      <c r="F18" s="7"/>
    </row>
    <row r="19" spans="1:6" ht="37.5" customHeight="1">
      <c r="A19" s="102" t="s">
        <v>163</v>
      </c>
      <c r="B19" s="214">
        <v>1877</v>
      </c>
      <c r="C19" s="93">
        <v>2214</v>
      </c>
      <c r="D19" s="94">
        <f t="shared" si="0"/>
        <v>118</v>
      </c>
      <c r="E19" s="89" t="s">
        <v>170</v>
      </c>
      <c r="F19" s="7"/>
    </row>
    <row r="20" spans="1:5" ht="9" customHeight="1">
      <c r="A20" s="258" t="s">
        <v>164</v>
      </c>
      <c r="B20" s="258"/>
      <c r="C20" s="258"/>
      <c r="D20" s="258"/>
      <c r="E20" s="258"/>
    </row>
    <row r="21" spans="1:5" ht="21.75" customHeight="1">
      <c r="A21" s="259"/>
      <c r="B21" s="259"/>
      <c r="C21" s="259"/>
      <c r="D21" s="259"/>
      <c r="E21" s="259"/>
    </row>
    <row r="22" spans="1:5" ht="12.75" customHeight="1">
      <c r="A22" s="260" t="s">
        <v>0</v>
      </c>
      <c r="B22" s="260" t="s">
        <v>9</v>
      </c>
      <c r="C22" s="260" t="s">
        <v>10</v>
      </c>
      <c r="D22" s="261" t="s">
        <v>3</v>
      </c>
      <c r="E22" s="262"/>
    </row>
    <row r="23" spans="1:5" ht="48.75" customHeight="1">
      <c r="A23" s="260"/>
      <c r="B23" s="260"/>
      <c r="C23" s="260"/>
      <c r="D23" s="71" t="s">
        <v>4</v>
      </c>
      <c r="E23" s="89" t="s">
        <v>11</v>
      </c>
    </row>
    <row r="24" spans="1:8" ht="26.25" customHeight="1">
      <c r="A24" s="102" t="s">
        <v>152</v>
      </c>
      <c r="B24" s="214">
        <v>15840</v>
      </c>
      <c r="C24" s="93">
        <v>12061</v>
      </c>
      <c r="D24" s="90">
        <f>ROUND(C24/B24*100,1)</f>
        <v>76.1</v>
      </c>
      <c r="E24" s="216">
        <f>C24-B24</f>
        <v>-3779</v>
      </c>
      <c r="G24" s="9"/>
      <c r="H24" s="9"/>
    </row>
    <row r="25" spans="1:5" ht="31.5">
      <c r="A25" s="102" t="s">
        <v>165</v>
      </c>
      <c r="B25" s="214">
        <v>13538</v>
      </c>
      <c r="C25" s="93">
        <v>10250</v>
      </c>
      <c r="D25" s="90">
        <f>ROUND(C25/B25*100,1)</f>
        <v>75.7</v>
      </c>
      <c r="E25" s="216">
        <f>C25-B25</f>
        <v>-3288</v>
      </c>
    </row>
    <row r="26" spans="1:5" ht="24" customHeight="1">
      <c r="A26" s="102" t="s">
        <v>166</v>
      </c>
      <c r="B26" s="93">
        <v>563</v>
      </c>
      <c r="C26" s="93">
        <v>1186</v>
      </c>
      <c r="D26" s="90">
        <f>ROUND(C26/B26*100,1)</f>
        <v>210.7</v>
      </c>
      <c r="E26" s="71">
        <f>C26-B26</f>
        <v>623</v>
      </c>
    </row>
    <row r="27" spans="1:5" ht="34.5" customHeight="1">
      <c r="A27" s="102" t="s">
        <v>167</v>
      </c>
      <c r="B27" s="93" t="s">
        <v>12</v>
      </c>
      <c r="C27" s="93">
        <v>1264</v>
      </c>
      <c r="D27" s="90" t="s">
        <v>12</v>
      </c>
      <c r="E27" s="71" t="s">
        <v>12</v>
      </c>
    </row>
    <row r="28" spans="1:10" ht="28.5" customHeight="1">
      <c r="A28" s="217" t="s">
        <v>13</v>
      </c>
      <c r="B28" s="93">
        <v>2360</v>
      </c>
      <c r="C28" s="93">
        <v>4235</v>
      </c>
      <c r="D28" s="91">
        <f>ROUND(C28/B28*100,1)</f>
        <v>179.4</v>
      </c>
      <c r="E28" s="220" t="s">
        <v>169</v>
      </c>
      <c r="F28" s="7"/>
      <c r="G28" s="7"/>
      <c r="I28" s="7"/>
      <c r="J28" s="10"/>
    </row>
    <row r="29" spans="1:5" ht="24.75" customHeight="1">
      <c r="A29" s="102" t="s">
        <v>14</v>
      </c>
      <c r="B29" s="93">
        <v>28</v>
      </c>
      <c r="C29" s="93">
        <v>10</v>
      </c>
      <c r="D29" s="253" t="s">
        <v>168</v>
      </c>
      <c r="E29" s="254"/>
    </row>
    <row r="30" spans="1:5" ht="33" customHeight="1">
      <c r="A30" s="255"/>
      <c r="B30" s="255"/>
      <c r="C30" s="255"/>
      <c r="D30" s="255"/>
      <c r="E30" s="255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O40"/>
  <sheetViews>
    <sheetView tabSelected="1" view="pageBreakPreview" zoomScale="75" zoomScaleNormal="75" zoomScaleSheetLayoutView="75" zoomScalePageLayoutView="0" workbookViewId="0" topLeftCell="A1">
      <pane xSplit="1" ySplit="8" topLeftCell="BY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O25" sqref="AO25"/>
    </sheetView>
  </sheetViews>
  <sheetFormatPr defaultColWidth="9.140625" defaultRowHeight="15"/>
  <cols>
    <col min="1" max="1" width="21.574218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8.421875" style="14" customWidth="1"/>
    <col min="35" max="35" width="7.8515625" style="14" customWidth="1"/>
    <col min="36" max="36" width="6.7109375" style="14" customWidth="1"/>
    <col min="37" max="37" width="7.140625" style="14" customWidth="1"/>
    <col min="38" max="38" width="7.421875" style="14" customWidth="1"/>
    <col min="39" max="39" width="7.8515625" style="14" customWidth="1"/>
    <col min="40" max="40" width="7.57421875" style="14" customWidth="1"/>
    <col min="41" max="41" width="7.28125" style="14" customWidth="1"/>
    <col min="42" max="43" width="6.7109375" style="14" customWidth="1"/>
    <col min="44" max="44" width="7.00390625" style="14" customWidth="1"/>
    <col min="45" max="45" width="6.421875" style="14" customWidth="1"/>
    <col min="46" max="46" width="7.28125" style="14" customWidth="1"/>
    <col min="47" max="47" width="8.00390625" style="14" customWidth="1"/>
    <col min="48" max="48" width="6.421875" style="14" customWidth="1"/>
    <col min="49" max="49" width="7.140625" style="14" customWidth="1"/>
    <col min="50" max="50" width="8.57421875" style="14" customWidth="1"/>
    <col min="51" max="51" width="9.421875" style="14" customWidth="1"/>
    <col min="52" max="53" width="7.28125" style="14" customWidth="1"/>
    <col min="54" max="57" width="7.421875" style="14" hidden="1" customWidth="1"/>
    <col min="58" max="58" width="10.00390625" style="14" customWidth="1"/>
    <col min="59" max="59" width="10.7109375" style="14" customWidth="1"/>
    <col min="60" max="60" width="7.421875" style="14" customWidth="1"/>
    <col min="61" max="61" width="7.7109375" style="14" customWidth="1"/>
    <col min="62" max="62" width="10.28125" style="14" customWidth="1"/>
    <col min="63" max="63" width="9.7109375" style="14" customWidth="1"/>
    <col min="64" max="64" width="6.7109375" style="14" customWidth="1"/>
    <col min="65" max="65" width="8.140625" style="14" customWidth="1"/>
    <col min="66" max="66" width="8.421875" style="14" customWidth="1"/>
    <col min="67" max="67" width="8.57421875" style="14" customWidth="1"/>
    <col min="68" max="68" width="6.00390625" style="14" customWidth="1"/>
    <col min="69" max="69" width="8.28125" style="14" customWidth="1"/>
    <col min="70" max="70" width="8.7109375" style="14" customWidth="1"/>
    <col min="71" max="71" width="9.421875" style="14" customWidth="1"/>
    <col min="72" max="72" width="6.421875" style="14" customWidth="1"/>
    <col min="73" max="73" width="9.00390625" style="14" customWidth="1"/>
    <col min="74" max="76" width="9.57421875" style="14" customWidth="1"/>
    <col min="77" max="81" width="10.28125" style="14" customWidth="1"/>
    <col min="82" max="83" width="9.57421875" style="14" customWidth="1"/>
    <col min="84" max="87" width="8.7109375" style="14" customWidth="1"/>
    <col min="88" max="88" width="6.57421875" style="14" customWidth="1"/>
    <col min="89" max="89" width="9.28125" style="14" customWidth="1"/>
    <col min="90" max="16384" width="9.140625" style="14" customWidth="1"/>
  </cols>
  <sheetData>
    <row r="1" spans="1:88" ht="21.75" customHeight="1">
      <c r="A1" s="11"/>
      <c r="B1" s="308" t="s">
        <v>191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N1" s="15"/>
      <c r="BP1" s="15"/>
      <c r="BQ1" s="15"/>
      <c r="BS1" s="16"/>
      <c r="BX1" s="16"/>
      <c r="BY1" s="16"/>
      <c r="CJ1" s="16"/>
    </row>
    <row r="2" spans="1:86" ht="21.75" customHeight="1" thickBot="1">
      <c r="A2" s="17"/>
      <c r="B2" s="309" t="s">
        <v>171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20"/>
      <c r="BS2" s="16" t="s">
        <v>15</v>
      </c>
      <c r="BV2" s="16"/>
      <c r="CH2" s="16" t="s">
        <v>15</v>
      </c>
    </row>
    <row r="3" spans="1:88" ht="11.25" customHeight="1">
      <c r="A3" s="310"/>
      <c r="B3" s="276" t="s">
        <v>16</v>
      </c>
      <c r="C3" s="276"/>
      <c r="D3" s="276"/>
      <c r="E3" s="276"/>
      <c r="F3" s="287" t="s">
        <v>17</v>
      </c>
      <c r="G3" s="288"/>
      <c r="H3" s="288"/>
      <c r="I3" s="289"/>
      <c r="J3" s="287" t="s">
        <v>18</v>
      </c>
      <c r="K3" s="288"/>
      <c r="L3" s="288"/>
      <c r="M3" s="289"/>
      <c r="N3" s="277" t="s">
        <v>19</v>
      </c>
      <c r="O3" s="278"/>
      <c r="P3" s="278"/>
      <c r="Q3" s="279"/>
      <c r="R3" s="287" t="s">
        <v>20</v>
      </c>
      <c r="S3" s="288"/>
      <c r="T3" s="288"/>
      <c r="U3" s="289"/>
      <c r="V3" s="287" t="s">
        <v>21</v>
      </c>
      <c r="W3" s="288"/>
      <c r="X3" s="288"/>
      <c r="Y3" s="289"/>
      <c r="Z3" s="287" t="s">
        <v>22</v>
      </c>
      <c r="AA3" s="288"/>
      <c r="AB3" s="288"/>
      <c r="AC3" s="289"/>
      <c r="AD3" s="303" t="s">
        <v>23</v>
      </c>
      <c r="AE3" s="304"/>
      <c r="AF3" s="304"/>
      <c r="AG3" s="298"/>
      <c r="AH3" s="276" t="s">
        <v>24</v>
      </c>
      <c r="AI3" s="276"/>
      <c r="AJ3" s="276"/>
      <c r="AK3" s="276"/>
      <c r="AL3" s="303" t="s">
        <v>25</v>
      </c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298"/>
      <c r="AX3" s="287" t="s">
        <v>26</v>
      </c>
      <c r="AY3" s="288"/>
      <c r="AZ3" s="288"/>
      <c r="BA3" s="289"/>
      <c r="BB3" s="21"/>
      <c r="BC3" s="22"/>
      <c r="BD3" s="22"/>
      <c r="BE3" s="22"/>
      <c r="BF3" s="286" t="s">
        <v>27</v>
      </c>
      <c r="BG3" s="286"/>
      <c r="BH3" s="286"/>
      <c r="BI3" s="286"/>
      <c r="BJ3" s="276" t="s">
        <v>28</v>
      </c>
      <c r="BK3" s="276"/>
      <c r="BL3" s="276"/>
      <c r="BM3" s="276"/>
      <c r="BN3" s="287" t="s">
        <v>29</v>
      </c>
      <c r="BO3" s="288"/>
      <c r="BP3" s="288"/>
      <c r="BQ3" s="289"/>
      <c r="BR3" s="276" t="s">
        <v>30</v>
      </c>
      <c r="BS3" s="276"/>
      <c r="BT3" s="276"/>
      <c r="BU3" s="276"/>
      <c r="BV3" s="277" t="s">
        <v>123</v>
      </c>
      <c r="BW3" s="278"/>
      <c r="BX3" s="279"/>
      <c r="BY3" s="287" t="s">
        <v>31</v>
      </c>
      <c r="BZ3" s="288"/>
      <c r="CA3" s="288"/>
      <c r="CB3" s="288"/>
      <c r="CC3" s="289"/>
      <c r="CD3" s="287" t="s">
        <v>13</v>
      </c>
      <c r="CE3" s="288"/>
      <c r="CF3" s="289"/>
      <c r="CG3" s="276" t="s">
        <v>32</v>
      </c>
      <c r="CH3" s="276"/>
      <c r="CI3" s="276"/>
      <c r="CJ3" s="23"/>
    </row>
    <row r="4" spans="1:88" ht="38.25" customHeight="1">
      <c r="A4" s="311"/>
      <c r="B4" s="276"/>
      <c r="C4" s="276"/>
      <c r="D4" s="276"/>
      <c r="E4" s="276"/>
      <c r="F4" s="290"/>
      <c r="G4" s="291"/>
      <c r="H4" s="291"/>
      <c r="I4" s="292"/>
      <c r="J4" s="290"/>
      <c r="K4" s="291"/>
      <c r="L4" s="291"/>
      <c r="M4" s="292"/>
      <c r="N4" s="280"/>
      <c r="O4" s="281"/>
      <c r="P4" s="281"/>
      <c r="Q4" s="282"/>
      <c r="R4" s="290"/>
      <c r="S4" s="291"/>
      <c r="T4" s="291"/>
      <c r="U4" s="292"/>
      <c r="V4" s="290"/>
      <c r="W4" s="291"/>
      <c r="X4" s="291"/>
      <c r="Y4" s="292"/>
      <c r="Z4" s="290"/>
      <c r="AA4" s="291"/>
      <c r="AB4" s="291"/>
      <c r="AC4" s="292"/>
      <c r="AD4" s="298" t="s">
        <v>33</v>
      </c>
      <c r="AE4" s="276"/>
      <c r="AF4" s="276"/>
      <c r="AG4" s="276"/>
      <c r="AH4" s="276"/>
      <c r="AI4" s="276"/>
      <c r="AJ4" s="276"/>
      <c r="AK4" s="276"/>
      <c r="AL4" s="276" t="s">
        <v>34</v>
      </c>
      <c r="AM4" s="276"/>
      <c r="AN4" s="276"/>
      <c r="AO4" s="276"/>
      <c r="AP4" s="276" t="s">
        <v>35</v>
      </c>
      <c r="AQ4" s="276"/>
      <c r="AR4" s="276"/>
      <c r="AS4" s="276"/>
      <c r="AT4" s="276" t="s">
        <v>36</v>
      </c>
      <c r="AU4" s="276"/>
      <c r="AV4" s="276"/>
      <c r="AW4" s="276"/>
      <c r="AX4" s="290"/>
      <c r="AY4" s="291"/>
      <c r="AZ4" s="291"/>
      <c r="BA4" s="292"/>
      <c r="BB4" s="24"/>
      <c r="BC4" s="25"/>
      <c r="BD4" s="299" t="s">
        <v>37</v>
      </c>
      <c r="BE4" s="300"/>
      <c r="BF4" s="286"/>
      <c r="BG4" s="286"/>
      <c r="BH4" s="286"/>
      <c r="BI4" s="286"/>
      <c r="BJ4" s="276"/>
      <c r="BK4" s="276"/>
      <c r="BL4" s="276"/>
      <c r="BM4" s="276"/>
      <c r="BN4" s="290"/>
      <c r="BO4" s="291"/>
      <c r="BP4" s="291"/>
      <c r="BQ4" s="292"/>
      <c r="BR4" s="276"/>
      <c r="BS4" s="276"/>
      <c r="BT4" s="276"/>
      <c r="BU4" s="276"/>
      <c r="BV4" s="280"/>
      <c r="BW4" s="281"/>
      <c r="BX4" s="282"/>
      <c r="BY4" s="290"/>
      <c r="BZ4" s="291"/>
      <c r="CA4" s="291"/>
      <c r="CB4" s="291"/>
      <c r="CC4" s="292"/>
      <c r="CD4" s="290"/>
      <c r="CE4" s="291"/>
      <c r="CF4" s="292"/>
      <c r="CG4" s="276"/>
      <c r="CH4" s="276"/>
      <c r="CI4" s="276"/>
      <c r="CJ4" s="23"/>
    </row>
    <row r="5" spans="1:88" ht="15" customHeight="1">
      <c r="A5" s="311"/>
      <c r="B5" s="305"/>
      <c r="C5" s="305"/>
      <c r="D5" s="305"/>
      <c r="E5" s="305"/>
      <c r="F5" s="290"/>
      <c r="G5" s="291"/>
      <c r="H5" s="291"/>
      <c r="I5" s="292"/>
      <c r="J5" s="293"/>
      <c r="K5" s="294"/>
      <c r="L5" s="294"/>
      <c r="M5" s="295"/>
      <c r="N5" s="283"/>
      <c r="O5" s="284"/>
      <c r="P5" s="284"/>
      <c r="Q5" s="285"/>
      <c r="R5" s="293"/>
      <c r="S5" s="294"/>
      <c r="T5" s="294"/>
      <c r="U5" s="295"/>
      <c r="V5" s="293"/>
      <c r="W5" s="294"/>
      <c r="X5" s="294"/>
      <c r="Y5" s="295"/>
      <c r="Z5" s="293"/>
      <c r="AA5" s="294"/>
      <c r="AB5" s="294"/>
      <c r="AC5" s="295"/>
      <c r="AD5" s="298"/>
      <c r="AE5" s="276"/>
      <c r="AF5" s="276"/>
      <c r="AG5" s="276"/>
      <c r="AH5" s="305"/>
      <c r="AI5" s="305"/>
      <c r="AJ5" s="305"/>
      <c r="AK5" s="305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93"/>
      <c r="AY5" s="294"/>
      <c r="AZ5" s="294"/>
      <c r="BA5" s="295"/>
      <c r="BB5" s="26"/>
      <c r="BC5" s="27"/>
      <c r="BD5" s="301"/>
      <c r="BE5" s="302"/>
      <c r="BF5" s="286"/>
      <c r="BG5" s="286"/>
      <c r="BH5" s="286"/>
      <c r="BI5" s="286"/>
      <c r="BJ5" s="276"/>
      <c r="BK5" s="276"/>
      <c r="BL5" s="276"/>
      <c r="BM5" s="276"/>
      <c r="BN5" s="293"/>
      <c r="BO5" s="294"/>
      <c r="BP5" s="294"/>
      <c r="BQ5" s="295"/>
      <c r="BR5" s="276"/>
      <c r="BS5" s="276"/>
      <c r="BT5" s="276"/>
      <c r="BU5" s="276"/>
      <c r="BV5" s="283"/>
      <c r="BW5" s="284"/>
      <c r="BX5" s="285"/>
      <c r="BY5" s="293"/>
      <c r="BZ5" s="294"/>
      <c r="CA5" s="294"/>
      <c r="CB5" s="294"/>
      <c r="CC5" s="295"/>
      <c r="CD5" s="293"/>
      <c r="CE5" s="294"/>
      <c r="CF5" s="295"/>
      <c r="CG5" s="276"/>
      <c r="CH5" s="276"/>
      <c r="CI5" s="276"/>
      <c r="CJ5" s="23"/>
    </row>
    <row r="6" spans="1:88" ht="35.25" customHeight="1">
      <c r="A6" s="311"/>
      <c r="B6" s="269">
        <v>2016</v>
      </c>
      <c r="C6" s="266">
        <v>2017</v>
      </c>
      <c r="D6" s="273" t="s">
        <v>38</v>
      </c>
      <c r="E6" s="273"/>
      <c r="F6" s="269">
        <v>2016</v>
      </c>
      <c r="G6" s="266">
        <v>2017</v>
      </c>
      <c r="H6" s="273" t="s">
        <v>38</v>
      </c>
      <c r="I6" s="273"/>
      <c r="J6" s="269">
        <v>2016</v>
      </c>
      <c r="K6" s="266">
        <v>2017</v>
      </c>
      <c r="L6" s="306" t="s">
        <v>38</v>
      </c>
      <c r="M6" s="307"/>
      <c r="N6" s="269">
        <v>2016</v>
      </c>
      <c r="O6" s="266">
        <v>2017</v>
      </c>
      <c r="P6" s="273" t="s">
        <v>38</v>
      </c>
      <c r="Q6" s="273"/>
      <c r="R6" s="269">
        <v>2016</v>
      </c>
      <c r="S6" s="266">
        <v>2017</v>
      </c>
      <c r="T6" s="272" t="s">
        <v>38</v>
      </c>
      <c r="U6" s="272"/>
      <c r="V6" s="272">
        <v>2014</v>
      </c>
      <c r="W6" s="272">
        <v>2015</v>
      </c>
      <c r="X6" s="296" t="s">
        <v>38</v>
      </c>
      <c r="Y6" s="297"/>
      <c r="Z6" s="274">
        <v>2016</v>
      </c>
      <c r="AA6" s="274">
        <v>2017</v>
      </c>
      <c r="AB6" s="273" t="s">
        <v>38</v>
      </c>
      <c r="AC6" s="273"/>
      <c r="AD6" s="272">
        <v>2016</v>
      </c>
      <c r="AE6" s="274">
        <v>2017</v>
      </c>
      <c r="AF6" s="273" t="s">
        <v>38</v>
      </c>
      <c r="AG6" s="273"/>
      <c r="AH6" s="272">
        <v>2016</v>
      </c>
      <c r="AI6" s="274">
        <v>2017</v>
      </c>
      <c r="AJ6" s="273" t="s">
        <v>38</v>
      </c>
      <c r="AK6" s="273"/>
      <c r="AL6" s="272">
        <v>2016</v>
      </c>
      <c r="AM6" s="274">
        <v>2017</v>
      </c>
      <c r="AN6" s="273" t="s">
        <v>38</v>
      </c>
      <c r="AO6" s="273"/>
      <c r="AP6" s="272">
        <v>2016</v>
      </c>
      <c r="AQ6" s="274">
        <v>2017</v>
      </c>
      <c r="AR6" s="273" t="s">
        <v>38</v>
      </c>
      <c r="AS6" s="273"/>
      <c r="AT6" s="272">
        <v>2016</v>
      </c>
      <c r="AU6" s="274">
        <v>2017</v>
      </c>
      <c r="AV6" s="273" t="s">
        <v>38</v>
      </c>
      <c r="AW6" s="273"/>
      <c r="AX6" s="269">
        <v>2016</v>
      </c>
      <c r="AY6" s="266">
        <v>2017</v>
      </c>
      <c r="AZ6" s="273" t="s">
        <v>38</v>
      </c>
      <c r="BA6" s="273"/>
      <c r="BB6" s="28"/>
      <c r="BC6" s="29"/>
      <c r="BD6" s="29"/>
      <c r="BE6" s="29"/>
      <c r="BF6" s="269">
        <v>2016</v>
      </c>
      <c r="BG6" s="266">
        <v>2017</v>
      </c>
      <c r="BH6" s="273" t="s">
        <v>38</v>
      </c>
      <c r="BI6" s="273"/>
      <c r="BJ6" s="273" t="s">
        <v>39</v>
      </c>
      <c r="BK6" s="273"/>
      <c r="BL6" s="273" t="s">
        <v>38</v>
      </c>
      <c r="BM6" s="273"/>
      <c r="BN6" s="269">
        <v>2016</v>
      </c>
      <c r="BO6" s="266">
        <v>2017</v>
      </c>
      <c r="BP6" s="273" t="s">
        <v>38</v>
      </c>
      <c r="BQ6" s="273"/>
      <c r="BR6" s="269">
        <v>2016</v>
      </c>
      <c r="BS6" s="266">
        <v>2017</v>
      </c>
      <c r="BT6" s="273" t="s">
        <v>38</v>
      </c>
      <c r="BU6" s="273"/>
      <c r="BV6" s="269">
        <v>2016</v>
      </c>
      <c r="BW6" s="266">
        <v>2017</v>
      </c>
      <c r="BX6" s="268" t="s">
        <v>40</v>
      </c>
      <c r="BY6" s="269">
        <v>2016</v>
      </c>
      <c r="BZ6" s="266">
        <v>2017</v>
      </c>
      <c r="CA6" s="273" t="s">
        <v>38</v>
      </c>
      <c r="CB6" s="273"/>
      <c r="CC6" s="272" t="s">
        <v>41</v>
      </c>
      <c r="CD6" s="269">
        <v>2016</v>
      </c>
      <c r="CE6" s="266">
        <v>2017</v>
      </c>
      <c r="CF6" s="268" t="s">
        <v>42</v>
      </c>
      <c r="CG6" s="269">
        <v>2016</v>
      </c>
      <c r="CH6" s="266">
        <v>2017</v>
      </c>
      <c r="CI6" s="270" t="s">
        <v>40</v>
      </c>
      <c r="CJ6" s="30"/>
    </row>
    <row r="7" spans="1:88" s="38" customFormat="1" ht="18.75" customHeight="1">
      <c r="A7" s="312"/>
      <c r="B7" s="269"/>
      <c r="C7" s="267"/>
      <c r="D7" s="31" t="s">
        <v>4</v>
      </c>
      <c r="E7" s="31" t="s">
        <v>40</v>
      </c>
      <c r="F7" s="269"/>
      <c r="G7" s="267"/>
      <c r="H7" s="31" t="s">
        <v>4</v>
      </c>
      <c r="I7" s="31" t="s">
        <v>40</v>
      </c>
      <c r="J7" s="269"/>
      <c r="K7" s="267"/>
      <c r="L7" s="31" t="s">
        <v>4</v>
      </c>
      <c r="M7" s="31" t="s">
        <v>40</v>
      </c>
      <c r="N7" s="269"/>
      <c r="O7" s="267"/>
      <c r="P7" s="31" t="s">
        <v>4</v>
      </c>
      <c r="Q7" s="31" t="s">
        <v>40</v>
      </c>
      <c r="R7" s="269"/>
      <c r="S7" s="267"/>
      <c r="T7" s="32" t="s">
        <v>4</v>
      </c>
      <c r="U7" s="32" t="s">
        <v>40</v>
      </c>
      <c r="V7" s="272"/>
      <c r="W7" s="272"/>
      <c r="X7" s="32" t="s">
        <v>4</v>
      </c>
      <c r="Y7" s="32" t="s">
        <v>40</v>
      </c>
      <c r="Z7" s="275"/>
      <c r="AA7" s="275"/>
      <c r="AB7" s="31" t="s">
        <v>4</v>
      </c>
      <c r="AC7" s="31" t="s">
        <v>40</v>
      </c>
      <c r="AD7" s="272"/>
      <c r="AE7" s="275"/>
      <c r="AF7" s="31" t="s">
        <v>4</v>
      </c>
      <c r="AG7" s="31" t="s">
        <v>40</v>
      </c>
      <c r="AH7" s="272"/>
      <c r="AI7" s="275"/>
      <c r="AJ7" s="31" t="s">
        <v>4</v>
      </c>
      <c r="AK7" s="31" t="s">
        <v>40</v>
      </c>
      <c r="AL7" s="272"/>
      <c r="AM7" s="275"/>
      <c r="AN7" s="31" t="s">
        <v>4</v>
      </c>
      <c r="AO7" s="31" t="s">
        <v>40</v>
      </c>
      <c r="AP7" s="272"/>
      <c r="AQ7" s="275"/>
      <c r="AR7" s="31" t="s">
        <v>4</v>
      </c>
      <c r="AS7" s="31" t="s">
        <v>40</v>
      </c>
      <c r="AT7" s="272"/>
      <c r="AU7" s="275"/>
      <c r="AV7" s="31" t="s">
        <v>4</v>
      </c>
      <c r="AW7" s="31" t="s">
        <v>40</v>
      </c>
      <c r="AX7" s="269"/>
      <c r="AY7" s="267"/>
      <c r="AZ7" s="31" t="s">
        <v>4</v>
      </c>
      <c r="BA7" s="31" t="s">
        <v>40</v>
      </c>
      <c r="BB7" s="33">
        <v>2016</v>
      </c>
      <c r="BC7" s="34">
        <v>2017</v>
      </c>
      <c r="BD7" s="35">
        <v>2016</v>
      </c>
      <c r="BE7" s="36">
        <v>2017</v>
      </c>
      <c r="BF7" s="269"/>
      <c r="BG7" s="267"/>
      <c r="BH7" s="31" t="s">
        <v>4</v>
      </c>
      <c r="BI7" s="31" t="s">
        <v>40</v>
      </c>
      <c r="BJ7" s="37">
        <v>2016</v>
      </c>
      <c r="BK7" s="37">
        <v>2017</v>
      </c>
      <c r="BL7" s="31" t="s">
        <v>4</v>
      </c>
      <c r="BM7" s="31" t="s">
        <v>40</v>
      </c>
      <c r="BN7" s="269"/>
      <c r="BO7" s="267"/>
      <c r="BP7" s="31" t="s">
        <v>4</v>
      </c>
      <c r="BQ7" s="31" t="s">
        <v>40</v>
      </c>
      <c r="BR7" s="269"/>
      <c r="BS7" s="267"/>
      <c r="BT7" s="31" t="s">
        <v>4</v>
      </c>
      <c r="BU7" s="31" t="s">
        <v>40</v>
      </c>
      <c r="BV7" s="269"/>
      <c r="BW7" s="267"/>
      <c r="BX7" s="268"/>
      <c r="BY7" s="269"/>
      <c r="BZ7" s="267"/>
      <c r="CA7" s="31" t="s">
        <v>4</v>
      </c>
      <c r="CB7" s="31" t="s">
        <v>40</v>
      </c>
      <c r="CC7" s="272"/>
      <c r="CD7" s="269"/>
      <c r="CE7" s="267"/>
      <c r="CF7" s="268"/>
      <c r="CG7" s="269"/>
      <c r="CH7" s="267"/>
      <c r="CI7" s="271"/>
      <c r="CJ7" s="30"/>
    </row>
    <row r="8" spans="1:88" ht="12.75" customHeight="1">
      <c r="A8" s="39" t="s">
        <v>43</v>
      </c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39">
        <v>32</v>
      </c>
      <c r="AH8" s="39">
        <v>33</v>
      </c>
      <c r="AI8" s="39">
        <v>34</v>
      </c>
      <c r="AJ8" s="39">
        <v>35</v>
      </c>
      <c r="AK8" s="39">
        <v>36</v>
      </c>
      <c r="AL8" s="39">
        <v>37</v>
      </c>
      <c r="AM8" s="39">
        <v>38</v>
      </c>
      <c r="AN8" s="39">
        <v>39</v>
      </c>
      <c r="AO8" s="39">
        <v>40</v>
      </c>
      <c r="AP8" s="39">
        <v>41</v>
      </c>
      <c r="AQ8" s="39">
        <v>42</v>
      </c>
      <c r="AR8" s="39">
        <v>43</v>
      </c>
      <c r="AS8" s="39">
        <v>44</v>
      </c>
      <c r="AT8" s="39">
        <v>45</v>
      </c>
      <c r="AU8" s="39">
        <v>46</v>
      </c>
      <c r="AV8" s="39">
        <v>47</v>
      </c>
      <c r="AW8" s="39">
        <v>48</v>
      </c>
      <c r="AX8" s="39">
        <v>49</v>
      </c>
      <c r="AY8" s="39">
        <v>50</v>
      </c>
      <c r="AZ8" s="39">
        <v>51</v>
      </c>
      <c r="BA8" s="39">
        <v>52</v>
      </c>
      <c r="BB8" s="39">
        <v>53</v>
      </c>
      <c r="BC8" s="39">
        <v>54</v>
      </c>
      <c r="BD8" s="39">
        <v>55</v>
      </c>
      <c r="BE8" s="39">
        <v>56</v>
      </c>
      <c r="BF8" s="39">
        <v>57</v>
      </c>
      <c r="BG8" s="39">
        <v>58</v>
      </c>
      <c r="BH8" s="39">
        <v>59</v>
      </c>
      <c r="BI8" s="39">
        <v>60</v>
      </c>
      <c r="BJ8" s="39">
        <v>61</v>
      </c>
      <c r="BK8" s="39">
        <v>62</v>
      </c>
      <c r="BL8" s="39">
        <v>63</v>
      </c>
      <c r="BM8" s="39">
        <v>64</v>
      </c>
      <c r="BN8" s="39">
        <v>65</v>
      </c>
      <c r="BO8" s="39">
        <v>66</v>
      </c>
      <c r="BP8" s="39">
        <v>67</v>
      </c>
      <c r="BQ8" s="39">
        <v>68</v>
      </c>
      <c r="BR8" s="39">
        <v>69</v>
      </c>
      <c r="BS8" s="39">
        <v>70</v>
      </c>
      <c r="BT8" s="39">
        <v>71</v>
      </c>
      <c r="BU8" s="39">
        <v>72</v>
      </c>
      <c r="BV8" s="39">
        <v>73</v>
      </c>
      <c r="BW8" s="39">
        <v>74</v>
      </c>
      <c r="BX8" s="39">
        <v>75</v>
      </c>
      <c r="BY8" s="39">
        <v>76</v>
      </c>
      <c r="BZ8" s="39">
        <v>77</v>
      </c>
      <c r="CA8" s="39">
        <v>78</v>
      </c>
      <c r="CB8" s="39">
        <v>79</v>
      </c>
      <c r="CC8" s="39">
        <v>80</v>
      </c>
      <c r="CD8" s="39">
        <v>81</v>
      </c>
      <c r="CE8" s="39">
        <v>82</v>
      </c>
      <c r="CF8" s="39">
        <v>83</v>
      </c>
      <c r="CG8" s="39">
        <v>84</v>
      </c>
      <c r="CH8" s="39">
        <v>85</v>
      </c>
      <c r="CI8" s="39">
        <v>86</v>
      </c>
      <c r="CJ8" s="40"/>
    </row>
    <row r="9" spans="1:89" s="56" customFormat="1" ht="18.75" customHeight="1">
      <c r="A9" s="41" t="s">
        <v>124</v>
      </c>
      <c r="B9" s="42">
        <f>SUM(B10:B32)</f>
        <v>44164</v>
      </c>
      <c r="C9" s="42">
        <f>SUM(C10:C32)</f>
        <v>40213</v>
      </c>
      <c r="D9" s="43">
        <f aca="true" t="shared" si="0" ref="D9:D32">C9/B9*100</f>
        <v>91.05379947468526</v>
      </c>
      <c r="E9" s="42">
        <f aca="true" t="shared" si="1" ref="E9:E32">C9-B9</f>
        <v>-3951</v>
      </c>
      <c r="F9" s="42">
        <f>SUM(F10:F32)</f>
        <v>27276</v>
      </c>
      <c r="G9" s="42">
        <f>SUM(G10:G32)</f>
        <v>24373</v>
      </c>
      <c r="H9" s="43">
        <f aca="true" t="shared" si="2" ref="H9:H32">G9/F9*100</f>
        <v>89.35694383340666</v>
      </c>
      <c r="I9" s="42">
        <f aca="true" t="shared" si="3" ref="I9:I32">G9-F9</f>
        <v>-2903</v>
      </c>
      <c r="J9" s="42">
        <f>SUM(J10:J32)</f>
        <v>20273</v>
      </c>
      <c r="K9" s="42">
        <f>SUM(K10:K32)</f>
        <v>20848</v>
      </c>
      <c r="L9" s="43">
        <f aca="true" t="shared" si="4" ref="L9:L32">K9/J9*100</f>
        <v>102.83628471365856</v>
      </c>
      <c r="M9" s="42">
        <f aca="true" t="shared" si="5" ref="M9:M32">K9-J9</f>
        <v>575</v>
      </c>
      <c r="N9" s="42">
        <f>SUM(N10:N32)</f>
        <v>491</v>
      </c>
      <c r="O9" s="42">
        <f>SUM(O10:O32)</f>
        <v>406</v>
      </c>
      <c r="P9" s="44">
        <f aca="true" t="shared" si="6" ref="P9:P32">O9/N9*100</f>
        <v>82.68839103869654</v>
      </c>
      <c r="Q9" s="42">
        <f aca="true" t="shared" si="7" ref="Q9:Q32">O9-N9</f>
        <v>-85</v>
      </c>
      <c r="R9" s="42">
        <f>SUM(R10:R32)</f>
        <v>5229</v>
      </c>
      <c r="S9" s="42">
        <f>SUM(S10:S32)</f>
        <v>5023</v>
      </c>
      <c r="T9" s="44">
        <f aca="true" t="shared" si="8" ref="T9:T32">S9/R9*100</f>
        <v>96.06043220501051</v>
      </c>
      <c r="U9" s="42">
        <f aca="true" t="shared" si="9" ref="U9:U32">S9-R9</f>
        <v>-206</v>
      </c>
      <c r="V9" s="45">
        <f>SUM(V10:V32)</f>
        <v>0</v>
      </c>
      <c r="W9" s="45">
        <f>SUM(W10:W32)</f>
        <v>0</v>
      </c>
      <c r="X9" s="44" t="e">
        <f aca="true" t="shared" si="10" ref="X9:X32">W9/V9*100</f>
        <v>#DIV/0!</v>
      </c>
      <c r="Y9" s="45">
        <f aca="true" t="shared" si="11" ref="Y9:Y19">W9-V9</f>
        <v>0</v>
      </c>
      <c r="Z9" s="46">
        <f>SUM(Z10:Z32)</f>
        <v>109860</v>
      </c>
      <c r="AA9" s="46">
        <f>SUM(AA10:AA32)</f>
        <v>113666</v>
      </c>
      <c r="AB9" s="43">
        <f aca="true" t="shared" si="12" ref="AB9:AB32">AA9/Z9*100</f>
        <v>103.46440924813398</v>
      </c>
      <c r="AC9" s="42">
        <f aca="true" t="shared" si="13" ref="AC9:AC32">AA9-Z9</f>
        <v>3806</v>
      </c>
      <c r="AD9" s="46">
        <f>SUM(AD10:AD32)</f>
        <v>42739</v>
      </c>
      <c r="AE9" s="46">
        <f>SUM(AE10:AE32)</f>
        <v>38698</v>
      </c>
      <c r="AF9" s="43">
        <f aca="true" t="shared" si="14" ref="AF9:AF32">AE9/AD9*100</f>
        <v>90.5449355389691</v>
      </c>
      <c r="AG9" s="47">
        <f aca="true" t="shared" si="15" ref="AG9:AG32">AE9-AD9</f>
        <v>-4041</v>
      </c>
      <c r="AH9" s="46">
        <f>SUM(AH10:AH32)</f>
        <v>44359</v>
      </c>
      <c r="AI9" s="46">
        <f>SUM(AI10:AI32)</f>
        <v>52743</v>
      </c>
      <c r="AJ9" s="48">
        <f aca="true" t="shared" si="16" ref="AJ9:AJ32">AI9/AH9*100</f>
        <v>118.9003358957596</v>
      </c>
      <c r="AK9" s="47">
        <f aca="true" t="shared" si="17" ref="AK9:AK32">AI9-AH9</f>
        <v>8384</v>
      </c>
      <c r="AL9" s="42">
        <f>SUM(AL10:AL32)</f>
        <v>1714</v>
      </c>
      <c r="AM9" s="42">
        <f>SUM(AM10:AM32)</f>
        <v>3107</v>
      </c>
      <c r="AN9" s="48">
        <f aca="true" t="shared" si="18" ref="AN9:AN32">AM9/AL9*100</f>
        <v>181.27187864644108</v>
      </c>
      <c r="AO9" s="47">
        <f aca="true" t="shared" si="19" ref="AO9:AO32">AM9-AL9</f>
        <v>1393</v>
      </c>
      <c r="AP9" s="47">
        <f>SUM(AP10:AP32)</f>
        <v>3738</v>
      </c>
      <c r="AQ9" s="47">
        <f>SUM(AQ10:AQ32)</f>
        <v>6708</v>
      </c>
      <c r="AR9" s="48">
        <f aca="true" t="shared" si="20" ref="AR9:AR32">AQ9/AP9*100</f>
        <v>179.454253611557</v>
      </c>
      <c r="AS9" s="47">
        <f aca="true" t="shared" si="21" ref="AS9:AS32">AQ9-AP9</f>
        <v>2970</v>
      </c>
      <c r="AT9" s="46">
        <f>SUM(AT10:AT32)</f>
        <v>38907</v>
      </c>
      <c r="AU9" s="46">
        <f>SUM(AU10:AU32)</f>
        <v>42928</v>
      </c>
      <c r="AV9" s="43">
        <f aca="true" t="shared" si="22" ref="AV9:AV32">AU9/AT9*100</f>
        <v>110.33490117459583</v>
      </c>
      <c r="AW9" s="42">
        <f aca="true" t="shared" si="23" ref="AW9:AW32">AU9-AT9</f>
        <v>4021</v>
      </c>
      <c r="AX9" s="42">
        <f>SUM(AX10:AX32)</f>
        <v>5846</v>
      </c>
      <c r="AY9" s="42">
        <f>SUM(AY10:AY32)</f>
        <v>4842</v>
      </c>
      <c r="AZ9" s="44">
        <f aca="true" t="shared" si="24" ref="AZ9:AZ32">AY9/AX9*100</f>
        <v>82.82586383852207</v>
      </c>
      <c r="BA9" s="46">
        <f aca="true" t="shared" si="25" ref="BA9:BA32">AY9-AX9</f>
        <v>-1004</v>
      </c>
      <c r="BB9" s="49">
        <f aca="true" t="shared" si="26" ref="BB9:BC32">B9-BD9-BN9</f>
        <v>-74187</v>
      </c>
      <c r="BC9" s="50">
        <f t="shared" si="26"/>
        <v>-73232</v>
      </c>
      <c r="BD9" s="50">
        <f>SUM(BD10:BD32)</f>
        <v>102511</v>
      </c>
      <c r="BE9" s="51">
        <f>SUM(BE10:BE32)</f>
        <v>101384</v>
      </c>
      <c r="BF9" s="52">
        <f>SUM(BF10:BF32)</f>
        <v>5065</v>
      </c>
      <c r="BG9" s="52">
        <f>SUM(BG10:BG32)</f>
        <v>5569</v>
      </c>
      <c r="BH9" s="53">
        <f>ROUND(BG9/BF9*100,1)</f>
        <v>110</v>
      </c>
      <c r="BI9" s="52">
        <f aca="true" t="shared" si="27" ref="BI9:BI32">BG9-BF9</f>
        <v>504</v>
      </c>
      <c r="BJ9" s="42">
        <f>SUM(BJ10:BJ32)</f>
        <v>21648</v>
      </c>
      <c r="BK9" s="42">
        <f>SUM(BK10:BK32)</f>
        <v>27152</v>
      </c>
      <c r="BL9" s="44">
        <f aca="true" t="shared" si="28" ref="BL9:BL32">ROUND(BK9/BJ9*100,1)</f>
        <v>125.4</v>
      </c>
      <c r="BM9" s="47">
        <f aca="true" t="shared" si="29" ref="BM9:BM32">BK9-BJ9</f>
        <v>5504</v>
      </c>
      <c r="BN9" s="42">
        <f>SUM(BN10:BN32)</f>
        <v>15840</v>
      </c>
      <c r="BO9" s="42">
        <f>SUM(BO10:BO32)</f>
        <v>12061</v>
      </c>
      <c r="BP9" s="44">
        <f aca="true" t="shared" si="30" ref="BP9:BP32">BO9/BN9*100</f>
        <v>76.14267676767676</v>
      </c>
      <c r="BQ9" s="42">
        <f aca="true" t="shared" si="31" ref="BQ9:BQ32">BO9-BN9</f>
        <v>-3779</v>
      </c>
      <c r="BR9" s="42">
        <f>SUM(BR10:BR32)</f>
        <v>13538</v>
      </c>
      <c r="BS9" s="42">
        <f>SUM(BS10:BS32)</f>
        <v>10250</v>
      </c>
      <c r="BT9" s="44">
        <f aca="true" t="shared" si="32" ref="BT9:BT32">BS9/BR9*100</f>
        <v>75.71280839119515</v>
      </c>
      <c r="BU9" s="42">
        <f aca="true" t="shared" si="33" ref="BU9:BU32">BS9-BR9</f>
        <v>-3288</v>
      </c>
      <c r="BV9" s="42">
        <v>1873</v>
      </c>
      <c r="BW9" s="42">
        <v>2174</v>
      </c>
      <c r="BX9" s="42">
        <f aca="true" t="shared" si="34" ref="BX9:BX32">BW9-BV9</f>
        <v>301</v>
      </c>
      <c r="BY9" s="42">
        <f>SUM(BY10:BY32)</f>
        <v>563</v>
      </c>
      <c r="BZ9" s="42">
        <f>SUM(BZ10:BZ32)</f>
        <v>1186</v>
      </c>
      <c r="CA9" s="44">
        <f aca="true" t="shared" si="35" ref="CA9:CA32">ROUND(BZ9/BY9*100,1)</f>
        <v>210.7</v>
      </c>
      <c r="CB9" s="42">
        <f aca="true" t="shared" si="36" ref="CB9:CB32">BZ9-BY9</f>
        <v>623</v>
      </c>
      <c r="CC9" s="42">
        <f>SUM(CC10:CC32)</f>
        <v>1264</v>
      </c>
      <c r="CD9" s="42">
        <v>2931</v>
      </c>
      <c r="CE9" s="42">
        <v>4600</v>
      </c>
      <c r="CF9" s="42">
        <f>CE9-CD9</f>
        <v>1669</v>
      </c>
      <c r="CG9" s="54">
        <f>ROUND(BN9/BY9,0)</f>
        <v>28</v>
      </c>
      <c r="CH9" s="54">
        <f>ROUND(BO9/BZ9,0)</f>
        <v>10</v>
      </c>
      <c r="CI9" s="45">
        <f>CH9-CG9</f>
        <v>-18</v>
      </c>
      <c r="CJ9" s="55"/>
      <c r="CK9" s="55"/>
    </row>
    <row r="10" spans="1:91" ht="21.75" customHeight="1">
      <c r="A10" s="226" t="s">
        <v>172</v>
      </c>
      <c r="B10" s="57">
        <v>1519</v>
      </c>
      <c r="C10" s="58">
        <v>1638</v>
      </c>
      <c r="D10" s="43">
        <f t="shared" si="0"/>
        <v>107.83410138248848</v>
      </c>
      <c r="E10" s="42">
        <f t="shared" si="1"/>
        <v>119</v>
      </c>
      <c r="F10" s="57">
        <v>1058</v>
      </c>
      <c r="G10" s="57">
        <v>1027</v>
      </c>
      <c r="H10" s="43">
        <f t="shared" si="2"/>
        <v>97.06994328922495</v>
      </c>
      <c r="I10" s="42">
        <f t="shared" si="3"/>
        <v>-31</v>
      </c>
      <c r="J10" s="57">
        <v>766</v>
      </c>
      <c r="K10" s="57">
        <v>747</v>
      </c>
      <c r="L10" s="43">
        <f t="shared" si="4"/>
        <v>97.51958224543081</v>
      </c>
      <c r="M10" s="42">
        <f t="shared" si="5"/>
        <v>-19</v>
      </c>
      <c r="N10" s="59">
        <v>20</v>
      </c>
      <c r="O10" s="57">
        <v>13</v>
      </c>
      <c r="P10" s="44">
        <f t="shared" si="6"/>
        <v>65</v>
      </c>
      <c r="Q10" s="45">
        <f t="shared" si="7"/>
        <v>-7</v>
      </c>
      <c r="R10" s="57">
        <v>194</v>
      </c>
      <c r="S10" s="59">
        <v>196</v>
      </c>
      <c r="T10" s="44">
        <f t="shared" si="8"/>
        <v>101.03092783505154</v>
      </c>
      <c r="U10" s="42">
        <f t="shared" si="9"/>
        <v>2</v>
      </c>
      <c r="V10" s="45"/>
      <c r="W10" s="45"/>
      <c r="X10" s="44" t="e">
        <f t="shared" si="10"/>
        <v>#DIV/0!</v>
      </c>
      <c r="Y10" s="45">
        <f t="shared" si="11"/>
        <v>0</v>
      </c>
      <c r="Z10" s="57">
        <v>3875</v>
      </c>
      <c r="AA10" s="57">
        <v>4037</v>
      </c>
      <c r="AB10" s="43">
        <f t="shared" si="12"/>
        <v>104.18064516129033</v>
      </c>
      <c r="AC10" s="42">
        <f t="shared" si="13"/>
        <v>162</v>
      </c>
      <c r="AD10" s="57">
        <v>1508</v>
      </c>
      <c r="AE10" s="57">
        <v>1631</v>
      </c>
      <c r="AF10" s="43">
        <f t="shared" si="14"/>
        <v>108.15649867374005</v>
      </c>
      <c r="AG10" s="42">
        <f t="shared" si="15"/>
        <v>123</v>
      </c>
      <c r="AH10" s="57">
        <v>1299</v>
      </c>
      <c r="AI10" s="58">
        <v>1787</v>
      </c>
      <c r="AJ10" s="43">
        <f t="shared" si="16"/>
        <v>137.5673595073133</v>
      </c>
      <c r="AK10" s="42">
        <f t="shared" si="17"/>
        <v>488</v>
      </c>
      <c r="AL10" s="57">
        <v>0</v>
      </c>
      <c r="AM10" s="57">
        <v>0</v>
      </c>
      <c r="AN10" s="43" t="e">
        <f t="shared" si="18"/>
        <v>#DIV/0!</v>
      </c>
      <c r="AO10" s="42">
        <f t="shared" si="19"/>
        <v>0</v>
      </c>
      <c r="AP10" s="57">
        <v>0</v>
      </c>
      <c r="AQ10" s="57">
        <v>0</v>
      </c>
      <c r="AR10" s="43" t="e">
        <f t="shared" si="20"/>
        <v>#DIV/0!</v>
      </c>
      <c r="AS10" s="42">
        <f t="shared" si="21"/>
        <v>0</v>
      </c>
      <c r="AT10" s="57">
        <v>1299</v>
      </c>
      <c r="AU10" s="57">
        <v>1787</v>
      </c>
      <c r="AV10" s="43">
        <f t="shared" si="22"/>
        <v>137.5673595073133</v>
      </c>
      <c r="AW10" s="42">
        <f t="shared" si="23"/>
        <v>488</v>
      </c>
      <c r="AX10" s="227">
        <v>329</v>
      </c>
      <c r="AY10" s="227">
        <v>464</v>
      </c>
      <c r="AZ10" s="44">
        <f t="shared" si="24"/>
        <v>141.03343465045592</v>
      </c>
      <c r="BA10" s="42">
        <f t="shared" si="25"/>
        <v>135</v>
      </c>
      <c r="BB10" s="49">
        <f t="shared" si="26"/>
        <v>-5379</v>
      </c>
      <c r="BC10" s="50">
        <f t="shared" si="26"/>
        <v>-4237</v>
      </c>
      <c r="BD10" s="50">
        <v>6287</v>
      </c>
      <c r="BE10" s="51">
        <v>5448</v>
      </c>
      <c r="BF10" s="60">
        <v>126</v>
      </c>
      <c r="BG10" s="60">
        <v>124</v>
      </c>
      <c r="BH10" s="53">
        <f aca="true" t="shared" si="37" ref="BH10:BH32">ROUND(BG10/BF10*100,1)</f>
        <v>98.4</v>
      </c>
      <c r="BI10" s="52">
        <f t="shared" si="27"/>
        <v>-2</v>
      </c>
      <c r="BJ10" s="61">
        <v>676</v>
      </c>
      <c r="BK10" s="57">
        <v>662</v>
      </c>
      <c r="BL10" s="44">
        <f t="shared" si="28"/>
        <v>97.9</v>
      </c>
      <c r="BM10" s="42">
        <f t="shared" si="29"/>
        <v>-14</v>
      </c>
      <c r="BN10" s="57">
        <v>611</v>
      </c>
      <c r="BO10" s="57">
        <v>427</v>
      </c>
      <c r="BP10" s="44">
        <f t="shared" si="30"/>
        <v>69.88543371522094</v>
      </c>
      <c r="BQ10" s="42">
        <f t="shared" si="31"/>
        <v>-184</v>
      </c>
      <c r="BR10" s="228">
        <v>553</v>
      </c>
      <c r="BS10" s="228">
        <v>394</v>
      </c>
      <c r="BT10" s="44">
        <f t="shared" si="32"/>
        <v>71.24773960216999</v>
      </c>
      <c r="BU10" s="42">
        <f t="shared" si="33"/>
        <v>-159</v>
      </c>
      <c r="BV10" s="62">
        <v>2140.801886792453</v>
      </c>
      <c r="BW10" s="57">
        <v>1791.0326086956522</v>
      </c>
      <c r="BX10" s="42">
        <f t="shared" si="34"/>
        <v>-349.7692780968007</v>
      </c>
      <c r="BY10" s="57">
        <v>2</v>
      </c>
      <c r="BZ10" s="57">
        <v>8</v>
      </c>
      <c r="CA10" s="44">
        <f t="shared" si="35"/>
        <v>400</v>
      </c>
      <c r="CB10" s="42">
        <f t="shared" si="36"/>
        <v>6</v>
      </c>
      <c r="CC10" s="57">
        <v>12</v>
      </c>
      <c r="CD10" s="57">
        <v>3200</v>
      </c>
      <c r="CE10" s="57">
        <v>3843.75</v>
      </c>
      <c r="CF10" s="42">
        <f>CE10-CD10</f>
        <v>643.75</v>
      </c>
      <c r="CG10" s="54">
        <f aca="true" t="shared" si="38" ref="CG10:CG32">ROUND(BN10/BY10,0)</f>
        <v>306</v>
      </c>
      <c r="CH10" s="54">
        <f aca="true" t="shared" si="39" ref="CH10:CH32">ROUND(BO10/BZ10,0)</f>
        <v>53</v>
      </c>
      <c r="CI10" s="45">
        <f aca="true" t="shared" si="40" ref="CI10:CI32">CH10-CG10</f>
        <v>-253</v>
      </c>
      <c r="CJ10" s="56"/>
      <c r="CK10" s="56"/>
      <c r="CL10" s="56"/>
      <c r="CM10" s="56"/>
    </row>
    <row r="11" spans="1:91" ht="21.75" customHeight="1">
      <c r="A11" s="226" t="s">
        <v>173</v>
      </c>
      <c r="B11" s="57">
        <v>722</v>
      </c>
      <c r="C11" s="58">
        <v>623</v>
      </c>
      <c r="D11" s="43">
        <f t="shared" si="0"/>
        <v>86.28808864265928</v>
      </c>
      <c r="E11" s="42">
        <f t="shared" si="1"/>
        <v>-99</v>
      </c>
      <c r="F11" s="57">
        <v>441</v>
      </c>
      <c r="G11" s="57">
        <v>346</v>
      </c>
      <c r="H11" s="43">
        <f t="shared" si="2"/>
        <v>78.45804988662131</v>
      </c>
      <c r="I11" s="42">
        <f t="shared" si="3"/>
        <v>-95</v>
      </c>
      <c r="J11" s="57">
        <v>353</v>
      </c>
      <c r="K11" s="57">
        <v>325</v>
      </c>
      <c r="L11" s="43">
        <f t="shared" si="4"/>
        <v>92.06798866855524</v>
      </c>
      <c r="M11" s="42">
        <f t="shared" si="5"/>
        <v>-28</v>
      </c>
      <c r="N11" s="59">
        <v>14</v>
      </c>
      <c r="O11" s="57">
        <v>6</v>
      </c>
      <c r="P11" s="44">
        <f t="shared" si="6"/>
        <v>42.857142857142854</v>
      </c>
      <c r="Q11" s="45">
        <f t="shared" si="7"/>
        <v>-8</v>
      </c>
      <c r="R11" s="57">
        <v>98</v>
      </c>
      <c r="S11" s="59">
        <v>86</v>
      </c>
      <c r="T11" s="44">
        <f t="shared" si="8"/>
        <v>87.75510204081633</v>
      </c>
      <c r="U11" s="42">
        <f t="shared" si="9"/>
        <v>-12</v>
      </c>
      <c r="V11" s="45"/>
      <c r="W11" s="45"/>
      <c r="X11" s="44" t="e">
        <f t="shared" si="10"/>
        <v>#DIV/0!</v>
      </c>
      <c r="Y11" s="45">
        <f t="shared" si="11"/>
        <v>0</v>
      </c>
      <c r="Z11" s="57">
        <v>1806</v>
      </c>
      <c r="AA11" s="57">
        <v>1749</v>
      </c>
      <c r="AB11" s="43">
        <f t="shared" si="12"/>
        <v>96.843853820598</v>
      </c>
      <c r="AC11" s="42">
        <f t="shared" si="13"/>
        <v>-57</v>
      </c>
      <c r="AD11" s="57">
        <v>705</v>
      </c>
      <c r="AE11" s="57">
        <v>607</v>
      </c>
      <c r="AF11" s="43">
        <f t="shared" si="14"/>
        <v>86.09929078014184</v>
      </c>
      <c r="AG11" s="42">
        <f t="shared" si="15"/>
        <v>-98</v>
      </c>
      <c r="AH11" s="57">
        <v>625</v>
      </c>
      <c r="AI11" s="58">
        <v>712</v>
      </c>
      <c r="AJ11" s="43">
        <f t="shared" si="16"/>
        <v>113.92</v>
      </c>
      <c r="AK11" s="42">
        <f t="shared" si="17"/>
        <v>87</v>
      </c>
      <c r="AL11" s="57">
        <v>0</v>
      </c>
      <c r="AM11" s="57">
        <v>0</v>
      </c>
      <c r="AN11" s="43" t="e">
        <f t="shared" si="18"/>
        <v>#DIV/0!</v>
      </c>
      <c r="AO11" s="42">
        <f t="shared" si="19"/>
        <v>0</v>
      </c>
      <c r="AP11" s="57">
        <v>0</v>
      </c>
      <c r="AQ11" s="57">
        <v>38</v>
      </c>
      <c r="AR11" s="43" t="e">
        <f t="shared" si="20"/>
        <v>#DIV/0!</v>
      </c>
      <c r="AS11" s="42">
        <f t="shared" si="21"/>
        <v>38</v>
      </c>
      <c r="AT11" s="57">
        <v>625</v>
      </c>
      <c r="AU11" s="57">
        <v>674</v>
      </c>
      <c r="AV11" s="43">
        <f t="shared" si="22"/>
        <v>107.84</v>
      </c>
      <c r="AW11" s="42">
        <f t="shared" si="23"/>
        <v>49</v>
      </c>
      <c r="AX11" s="227">
        <v>154</v>
      </c>
      <c r="AY11" s="227">
        <v>144</v>
      </c>
      <c r="AZ11" s="44">
        <f t="shared" si="24"/>
        <v>93.5064935064935</v>
      </c>
      <c r="BA11" s="42">
        <f t="shared" si="25"/>
        <v>-10</v>
      </c>
      <c r="BB11" s="49">
        <f t="shared" si="26"/>
        <v>-2083</v>
      </c>
      <c r="BC11" s="50">
        <f t="shared" si="26"/>
        <v>-1710</v>
      </c>
      <c r="BD11" s="50">
        <v>2528</v>
      </c>
      <c r="BE11" s="51">
        <v>2144</v>
      </c>
      <c r="BF11" s="60">
        <v>108</v>
      </c>
      <c r="BG11" s="60">
        <v>124</v>
      </c>
      <c r="BH11" s="53">
        <f t="shared" si="37"/>
        <v>114.8</v>
      </c>
      <c r="BI11" s="52">
        <f t="shared" si="27"/>
        <v>16</v>
      </c>
      <c r="BJ11" s="61">
        <v>357</v>
      </c>
      <c r="BK11" s="57">
        <v>399</v>
      </c>
      <c r="BL11" s="44">
        <f t="shared" si="28"/>
        <v>111.8</v>
      </c>
      <c r="BM11" s="42">
        <f t="shared" si="29"/>
        <v>42</v>
      </c>
      <c r="BN11" s="57">
        <v>277</v>
      </c>
      <c r="BO11" s="57">
        <v>189</v>
      </c>
      <c r="BP11" s="44">
        <f t="shared" si="30"/>
        <v>68.23104693140795</v>
      </c>
      <c r="BQ11" s="42">
        <f t="shared" si="31"/>
        <v>-88</v>
      </c>
      <c r="BR11" s="228">
        <v>251</v>
      </c>
      <c r="BS11" s="228">
        <v>165</v>
      </c>
      <c r="BT11" s="44">
        <f t="shared" si="32"/>
        <v>65.73705179282868</v>
      </c>
      <c r="BU11" s="42">
        <f t="shared" si="33"/>
        <v>-86</v>
      </c>
      <c r="BV11" s="62">
        <v>2218.181818181818</v>
      </c>
      <c r="BW11" s="57">
        <v>2505.3030303030305</v>
      </c>
      <c r="BX11" s="42">
        <f t="shared" si="34"/>
        <v>287.12121212121247</v>
      </c>
      <c r="BY11" s="57">
        <v>3</v>
      </c>
      <c r="BZ11" s="57">
        <v>20</v>
      </c>
      <c r="CA11" s="44">
        <f t="shared" si="35"/>
        <v>666.7</v>
      </c>
      <c r="CB11" s="42">
        <f t="shared" si="36"/>
        <v>17</v>
      </c>
      <c r="CC11" s="57">
        <v>21</v>
      </c>
      <c r="CD11" s="57">
        <v>1766.67</v>
      </c>
      <c r="CE11" s="57">
        <v>3200</v>
      </c>
      <c r="CF11" s="42">
        <f>CE11-CD11</f>
        <v>1433.33</v>
      </c>
      <c r="CG11" s="54">
        <f t="shared" si="38"/>
        <v>92</v>
      </c>
      <c r="CH11" s="54">
        <f t="shared" si="39"/>
        <v>9</v>
      </c>
      <c r="CI11" s="45">
        <f t="shared" si="40"/>
        <v>-83</v>
      </c>
      <c r="CJ11" s="56"/>
      <c r="CK11" s="56"/>
      <c r="CL11" s="56"/>
      <c r="CM11" s="56"/>
    </row>
    <row r="12" spans="1:91" ht="21.75" customHeight="1">
      <c r="A12" s="226" t="s">
        <v>174</v>
      </c>
      <c r="B12" s="57">
        <v>2177</v>
      </c>
      <c r="C12" s="58">
        <v>1997</v>
      </c>
      <c r="D12" s="43">
        <f t="shared" si="0"/>
        <v>91.73174092788241</v>
      </c>
      <c r="E12" s="42">
        <f t="shared" si="1"/>
        <v>-180</v>
      </c>
      <c r="F12" s="57">
        <v>1352</v>
      </c>
      <c r="G12" s="57">
        <v>1251</v>
      </c>
      <c r="H12" s="43">
        <f t="shared" si="2"/>
        <v>92.52958579881657</v>
      </c>
      <c r="I12" s="42">
        <f t="shared" si="3"/>
        <v>-101</v>
      </c>
      <c r="J12" s="57">
        <v>1009</v>
      </c>
      <c r="K12" s="57">
        <v>1150</v>
      </c>
      <c r="L12" s="43">
        <f t="shared" si="4"/>
        <v>113.97423191278493</v>
      </c>
      <c r="M12" s="42">
        <f t="shared" si="5"/>
        <v>141</v>
      </c>
      <c r="N12" s="59">
        <v>7</v>
      </c>
      <c r="O12" s="57">
        <v>19</v>
      </c>
      <c r="P12" s="44">
        <f t="shared" si="6"/>
        <v>271.42857142857144</v>
      </c>
      <c r="Q12" s="45">
        <f t="shared" si="7"/>
        <v>12</v>
      </c>
      <c r="R12" s="57">
        <v>289</v>
      </c>
      <c r="S12" s="59">
        <v>280</v>
      </c>
      <c r="T12" s="44">
        <f t="shared" si="8"/>
        <v>96.88581314878893</v>
      </c>
      <c r="U12" s="42">
        <f t="shared" si="9"/>
        <v>-9</v>
      </c>
      <c r="V12" s="45"/>
      <c r="W12" s="45"/>
      <c r="X12" s="44" t="e">
        <f t="shared" si="10"/>
        <v>#DIV/0!</v>
      </c>
      <c r="Y12" s="45">
        <f t="shared" si="11"/>
        <v>0</v>
      </c>
      <c r="Z12" s="57">
        <v>3812</v>
      </c>
      <c r="AA12" s="57">
        <v>4014</v>
      </c>
      <c r="AB12" s="43">
        <f t="shared" si="12"/>
        <v>105.299055613851</v>
      </c>
      <c r="AC12" s="42">
        <f t="shared" si="13"/>
        <v>202</v>
      </c>
      <c r="AD12" s="57">
        <v>2088</v>
      </c>
      <c r="AE12" s="57">
        <v>1918</v>
      </c>
      <c r="AF12" s="43">
        <f t="shared" si="14"/>
        <v>91.85823754789271</v>
      </c>
      <c r="AG12" s="42">
        <f t="shared" si="15"/>
        <v>-170</v>
      </c>
      <c r="AH12" s="57">
        <v>1186</v>
      </c>
      <c r="AI12" s="58">
        <v>1453</v>
      </c>
      <c r="AJ12" s="43">
        <f t="shared" si="16"/>
        <v>122.51264755480607</v>
      </c>
      <c r="AK12" s="42">
        <f t="shared" si="17"/>
        <v>267</v>
      </c>
      <c r="AL12" s="57">
        <v>0</v>
      </c>
      <c r="AM12" s="57">
        <v>0</v>
      </c>
      <c r="AN12" s="43" t="e">
        <f t="shared" si="18"/>
        <v>#DIV/0!</v>
      </c>
      <c r="AO12" s="42">
        <f t="shared" si="19"/>
        <v>0</v>
      </c>
      <c r="AP12" s="57">
        <v>191</v>
      </c>
      <c r="AQ12" s="57">
        <v>359</v>
      </c>
      <c r="AR12" s="43">
        <f t="shared" si="20"/>
        <v>187.95811518324606</v>
      </c>
      <c r="AS12" s="42">
        <f t="shared" si="21"/>
        <v>168</v>
      </c>
      <c r="AT12" s="57">
        <v>995</v>
      </c>
      <c r="AU12" s="57">
        <v>1094</v>
      </c>
      <c r="AV12" s="43">
        <f t="shared" si="22"/>
        <v>109.94974874371859</v>
      </c>
      <c r="AW12" s="42">
        <f t="shared" si="23"/>
        <v>99</v>
      </c>
      <c r="AX12" s="227">
        <v>353</v>
      </c>
      <c r="AY12" s="227">
        <v>155</v>
      </c>
      <c r="AZ12" s="44">
        <f t="shared" si="24"/>
        <v>43.90934844192634</v>
      </c>
      <c r="BA12" s="42">
        <f t="shared" si="25"/>
        <v>-198</v>
      </c>
      <c r="BB12" s="49">
        <f t="shared" si="26"/>
        <v>-9226</v>
      </c>
      <c r="BC12" s="50">
        <f t="shared" si="26"/>
        <v>-9905</v>
      </c>
      <c r="BD12" s="50">
        <v>10657</v>
      </c>
      <c r="BE12" s="51">
        <v>11455</v>
      </c>
      <c r="BF12" s="60">
        <v>99</v>
      </c>
      <c r="BG12" s="60">
        <v>122</v>
      </c>
      <c r="BH12" s="53">
        <f t="shared" si="37"/>
        <v>123.2</v>
      </c>
      <c r="BI12" s="52">
        <f t="shared" si="27"/>
        <v>23</v>
      </c>
      <c r="BJ12" s="61">
        <v>1125</v>
      </c>
      <c r="BK12" s="57">
        <v>1341</v>
      </c>
      <c r="BL12" s="44">
        <f t="shared" si="28"/>
        <v>119.2</v>
      </c>
      <c r="BM12" s="42">
        <f t="shared" si="29"/>
        <v>216</v>
      </c>
      <c r="BN12" s="57">
        <v>746</v>
      </c>
      <c r="BO12" s="57">
        <v>447</v>
      </c>
      <c r="BP12" s="44">
        <f t="shared" si="30"/>
        <v>59.919571045576404</v>
      </c>
      <c r="BQ12" s="42">
        <f t="shared" si="31"/>
        <v>-299</v>
      </c>
      <c r="BR12" s="228">
        <v>628</v>
      </c>
      <c r="BS12" s="228">
        <v>379</v>
      </c>
      <c r="BT12" s="44">
        <f t="shared" si="32"/>
        <v>60.35031847133758</v>
      </c>
      <c r="BU12" s="42">
        <f t="shared" si="33"/>
        <v>-249</v>
      </c>
      <c r="BV12" s="62">
        <v>1809.688581314879</v>
      </c>
      <c r="BW12" s="57">
        <v>2280.377358490566</v>
      </c>
      <c r="BX12" s="42">
        <f t="shared" si="34"/>
        <v>470.68877717568716</v>
      </c>
      <c r="BY12" s="57">
        <v>21</v>
      </c>
      <c r="BZ12" s="57">
        <v>45</v>
      </c>
      <c r="CA12" s="44">
        <f t="shared" si="35"/>
        <v>214.3</v>
      </c>
      <c r="CB12" s="42">
        <f t="shared" si="36"/>
        <v>24</v>
      </c>
      <c r="CC12" s="57">
        <v>79</v>
      </c>
      <c r="CD12" s="57">
        <v>2633.52</v>
      </c>
      <c r="CE12" s="57">
        <v>4281.23</v>
      </c>
      <c r="CF12" s="42">
        <f aca="true" t="shared" si="41" ref="CF12:CF32">CE12-CD12</f>
        <v>1647.7099999999996</v>
      </c>
      <c r="CG12" s="54">
        <f t="shared" si="38"/>
        <v>36</v>
      </c>
      <c r="CH12" s="54">
        <f t="shared" si="39"/>
        <v>10</v>
      </c>
      <c r="CI12" s="45">
        <f t="shared" si="40"/>
        <v>-26</v>
      </c>
      <c r="CJ12" s="56"/>
      <c r="CK12" s="56"/>
      <c r="CL12" s="56"/>
      <c r="CM12" s="56"/>
    </row>
    <row r="13" spans="1:91" ht="21.75" customHeight="1">
      <c r="A13" s="226" t="s">
        <v>175</v>
      </c>
      <c r="B13" s="57">
        <v>1057</v>
      </c>
      <c r="C13" s="58">
        <v>885</v>
      </c>
      <c r="D13" s="43">
        <f t="shared" si="0"/>
        <v>83.72753074739829</v>
      </c>
      <c r="E13" s="42">
        <f t="shared" si="1"/>
        <v>-172</v>
      </c>
      <c r="F13" s="57">
        <v>589</v>
      </c>
      <c r="G13" s="57">
        <v>531</v>
      </c>
      <c r="H13" s="43">
        <f t="shared" si="2"/>
        <v>90.15280135823429</v>
      </c>
      <c r="I13" s="42">
        <f t="shared" si="3"/>
        <v>-58</v>
      </c>
      <c r="J13" s="57">
        <v>354</v>
      </c>
      <c r="K13" s="57">
        <v>338</v>
      </c>
      <c r="L13" s="43">
        <f t="shared" si="4"/>
        <v>95.48022598870057</v>
      </c>
      <c r="M13" s="42">
        <f t="shared" si="5"/>
        <v>-16</v>
      </c>
      <c r="N13" s="59">
        <v>6</v>
      </c>
      <c r="O13" s="57">
        <v>6</v>
      </c>
      <c r="P13" s="44">
        <f t="shared" si="6"/>
        <v>100</v>
      </c>
      <c r="Q13" s="45">
        <f t="shared" si="7"/>
        <v>0</v>
      </c>
      <c r="R13" s="57">
        <v>100</v>
      </c>
      <c r="S13" s="59">
        <v>121</v>
      </c>
      <c r="T13" s="44">
        <f t="shared" si="8"/>
        <v>121</v>
      </c>
      <c r="U13" s="42">
        <f t="shared" si="9"/>
        <v>21</v>
      </c>
      <c r="V13" s="45"/>
      <c r="W13" s="45"/>
      <c r="X13" s="44" t="e">
        <f t="shared" si="10"/>
        <v>#DIV/0!</v>
      </c>
      <c r="Y13" s="45">
        <f t="shared" si="11"/>
        <v>0</v>
      </c>
      <c r="Z13" s="57">
        <v>3039</v>
      </c>
      <c r="AA13" s="57">
        <v>2706</v>
      </c>
      <c r="AB13" s="43">
        <f t="shared" si="12"/>
        <v>89.04244817374136</v>
      </c>
      <c r="AC13" s="42">
        <f t="shared" si="13"/>
        <v>-333</v>
      </c>
      <c r="AD13" s="57">
        <v>1040</v>
      </c>
      <c r="AE13" s="57">
        <v>874</v>
      </c>
      <c r="AF13" s="43">
        <f t="shared" si="14"/>
        <v>84.03846153846153</v>
      </c>
      <c r="AG13" s="42">
        <f t="shared" si="15"/>
        <v>-166</v>
      </c>
      <c r="AH13" s="57">
        <v>1221</v>
      </c>
      <c r="AI13" s="58">
        <v>1311</v>
      </c>
      <c r="AJ13" s="43">
        <f t="shared" si="16"/>
        <v>107.37100737100738</v>
      </c>
      <c r="AK13" s="42">
        <f t="shared" si="17"/>
        <v>90</v>
      </c>
      <c r="AL13" s="57">
        <v>2</v>
      </c>
      <c r="AM13" s="57">
        <v>0</v>
      </c>
      <c r="AN13" s="43">
        <f t="shared" si="18"/>
        <v>0</v>
      </c>
      <c r="AO13" s="42">
        <f t="shared" si="19"/>
        <v>-2</v>
      </c>
      <c r="AP13" s="57">
        <v>322</v>
      </c>
      <c r="AQ13" s="57">
        <v>292</v>
      </c>
      <c r="AR13" s="43">
        <f t="shared" si="20"/>
        <v>90.6832298136646</v>
      </c>
      <c r="AS13" s="42">
        <f t="shared" si="21"/>
        <v>-30</v>
      </c>
      <c r="AT13" s="57">
        <v>897</v>
      </c>
      <c r="AU13" s="57">
        <v>1019</v>
      </c>
      <c r="AV13" s="43">
        <f t="shared" si="22"/>
        <v>113.60089186176143</v>
      </c>
      <c r="AW13" s="42">
        <f t="shared" si="23"/>
        <v>122</v>
      </c>
      <c r="AX13" s="227">
        <v>316</v>
      </c>
      <c r="AY13" s="227">
        <v>305</v>
      </c>
      <c r="AZ13" s="44">
        <f t="shared" si="24"/>
        <v>96.51898734177216</v>
      </c>
      <c r="BA13" s="42">
        <f t="shared" si="25"/>
        <v>-11</v>
      </c>
      <c r="BB13" s="49">
        <f t="shared" si="26"/>
        <v>-3148</v>
      </c>
      <c r="BC13" s="50">
        <f t="shared" si="26"/>
        <v>-4497</v>
      </c>
      <c r="BD13" s="50">
        <v>3851</v>
      </c>
      <c r="BE13" s="51">
        <v>5053</v>
      </c>
      <c r="BF13" s="60">
        <v>108</v>
      </c>
      <c r="BG13" s="60">
        <v>144</v>
      </c>
      <c r="BH13" s="53">
        <f t="shared" si="37"/>
        <v>133.3</v>
      </c>
      <c r="BI13" s="52">
        <f t="shared" si="27"/>
        <v>36</v>
      </c>
      <c r="BJ13" s="61">
        <v>362</v>
      </c>
      <c r="BK13" s="57">
        <v>606</v>
      </c>
      <c r="BL13" s="44">
        <f t="shared" si="28"/>
        <v>167.4</v>
      </c>
      <c r="BM13" s="42">
        <f t="shared" si="29"/>
        <v>244</v>
      </c>
      <c r="BN13" s="57">
        <v>354</v>
      </c>
      <c r="BO13" s="57">
        <v>329</v>
      </c>
      <c r="BP13" s="44">
        <f t="shared" si="30"/>
        <v>92.93785310734464</v>
      </c>
      <c r="BQ13" s="42">
        <f t="shared" si="31"/>
        <v>-25</v>
      </c>
      <c r="BR13" s="228">
        <v>323</v>
      </c>
      <c r="BS13" s="228">
        <v>286</v>
      </c>
      <c r="BT13" s="44">
        <f t="shared" si="32"/>
        <v>88.54489164086688</v>
      </c>
      <c r="BU13" s="42">
        <f t="shared" si="33"/>
        <v>-37</v>
      </c>
      <c r="BV13" s="62">
        <v>2109.2165898617513</v>
      </c>
      <c r="BW13" s="57">
        <v>2004.3010752688172</v>
      </c>
      <c r="BX13" s="42">
        <f t="shared" si="34"/>
        <v>-104.91551459293419</v>
      </c>
      <c r="BY13" s="57">
        <v>1</v>
      </c>
      <c r="BZ13" s="57">
        <v>2</v>
      </c>
      <c r="CA13" s="44">
        <f t="shared" si="35"/>
        <v>200</v>
      </c>
      <c r="CB13" s="42">
        <f t="shared" si="36"/>
        <v>1</v>
      </c>
      <c r="CC13" s="57">
        <v>61</v>
      </c>
      <c r="CD13" s="57">
        <v>2450</v>
      </c>
      <c r="CE13" s="57">
        <v>3750</v>
      </c>
      <c r="CF13" s="42">
        <f t="shared" si="41"/>
        <v>1300</v>
      </c>
      <c r="CG13" s="54">
        <f t="shared" si="38"/>
        <v>354</v>
      </c>
      <c r="CH13" s="54">
        <f t="shared" si="39"/>
        <v>165</v>
      </c>
      <c r="CI13" s="45">
        <f t="shared" si="40"/>
        <v>-189</v>
      </c>
      <c r="CJ13" s="56"/>
      <c r="CK13" s="56"/>
      <c r="CL13" s="56"/>
      <c r="CM13" s="56"/>
    </row>
    <row r="14" spans="1:93" s="20" customFormat="1" ht="21.75" customHeight="1">
      <c r="A14" s="226" t="s">
        <v>176</v>
      </c>
      <c r="B14" s="57">
        <v>1075</v>
      </c>
      <c r="C14" s="58">
        <v>1050</v>
      </c>
      <c r="D14" s="43">
        <f t="shared" si="0"/>
        <v>97.67441860465115</v>
      </c>
      <c r="E14" s="42">
        <f t="shared" si="1"/>
        <v>-25</v>
      </c>
      <c r="F14" s="57">
        <v>660</v>
      </c>
      <c r="G14" s="57">
        <v>615</v>
      </c>
      <c r="H14" s="43">
        <f t="shared" si="2"/>
        <v>93.18181818181817</v>
      </c>
      <c r="I14" s="42">
        <f t="shared" si="3"/>
        <v>-45</v>
      </c>
      <c r="J14" s="57">
        <v>310</v>
      </c>
      <c r="K14" s="57">
        <v>344</v>
      </c>
      <c r="L14" s="43">
        <f t="shared" si="4"/>
        <v>110.96774193548387</v>
      </c>
      <c r="M14" s="42">
        <f t="shared" si="5"/>
        <v>34</v>
      </c>
      <c r="N14" s="59">
        <v>5</v>
      </c>
      <c r="O14" s="57">
        <v>0</v>
      </c>
      <c r="P14" s="44">
        <f t="shared" si="6"/>
        <v>0</v>
      </c>
      <c r="Q14" s="45">
        <f t="shared" si="7"/>
        <v>-5</v>
      </c>
      <c r="R14" s="57">
        <v>91</v>
      </c>
      <c r="S14" s="59">
        <v>70</v>
      </c>
      <c r="T14" s="44">
        <f t="shared" si="8"/>
        <v>76.92307692307693</v>
      </c>
      <c r="U14" s="42">
        <f t="shared" si="9"/>
        <v>-21</v>
      </c>
      <c r="V14" s="45"/>
      <c r="W14" s="45"/>
      <c r="X14" s="44" t="e">
        <f t="shared" si="10"/>
        <v>#DIV/0!</v>
      </c>
      <c r="Y14" s="45">
        <f t="shared" si="11"/>
        <v>0</v>
      </c>
      <c r="Z14" s="57">
        <v>2476</v>
      </c>
      <c r="AA14" s="57">
        <v>2195</v>
      </c>
      <c r="AB14" s="43">
        <f t="shared" si="12"/>
        <v>88.65105008077543</v>
      </c>
      <c r="AC14" s="42">
        <f t="shared" si="13"/>
        <v>-281</v>
      </c>
      <c r="AD14" s="57">
        <v>1035</v>
      </c>
      <c r="AE14" s="57">
        <v>1008</v>
      </c>
      <c r="AF14" s="43">
        <f t="shared" si="14"/>
        <v>97.3913043478261</v>
      </c>
      <c r="AG14" s="42">
        <f t="shared" si="15"/>
        <v>-27</v>
      </c>
      <c r="AH14" s="57">
        <v>1060</v>
      </c>
      <c r="AI14" s="58">
        <v>909</v>
      </c>
      <c r="AJ14" s="43">
        <f t="shared" si="16"/>
        <v>85.75471698113208</v>
      </c>
      <c r="AK14" s="42">
        <f t="shared" si="17"/>
        <v>-151</v>
      </c>
      <c r="AL14" s="57">
        <v>0</v>
      </c>
      <c r="AM14" s="57">
        <v>0</v>
      </c>
      <c r="AN14" s="43" t="e">
        <f t="shared" si="18"/>
        <v>#DIV/0!</v>
      </c>
      <c r="AO14" s="42">
        <f t="shared" si="19"/>
        <v>0</v>
      </c>
      <c r="AP14" s="57">
        <v>165</v>
      </c>
      <c r="AQ14" s="57">
        <v>196</v>
      </c>
      <c r="AR14" s="43">
        <f t="shared" si="20"/>
        <v>118.7878787878788</v>
      </c>
      <c r="AS14" s="42">
        <f t="shared" si="21"/>
        <v>31</v>
      </c>
      <c r="AT14" s="57">
        <v>895</v>
      </c>
      <c r="AU14" s="57">
        <v>713</v>
      </c>
      <c r="AV14" s="43">
        <f t="shared" si="22"/>
        <v>79.66480446927375</v>
      </c>
      <c r="AW14" s="42">
        <f t="shared" si="23"/>
        <v>-182</v>
      </c>
      <c r="AX14" s="227">
        <v>121</v>
      </c>
      <c r="AY14" s="227">
        <v>109</v>
      </c>
      <c r="AZ14" s="44">
        <f t="shared" si="24"/>
        <v>90.08264462809917</v>
      </c>
      <c r="BA14" s="42">
        <f t="shared" si="25"/>
        <v>-12</v>
      </c>
      <c r="BB14" s="49">
        <f t="shared" si="26"/>
        <v>-3162</v>
      </c>
      <c r="BC14" s="50">
        <f t="shared" si="26"/>
        <v>-2442</v>
      </c>
      <c r="BD14" s="50">
        <v>3802</v>
      </c>
      <c r="BE14" s="51">
        <v>3180</v>
      </c>
      <c r="BF14" s="60">
        <v>96</v>
      </c>
      <c r="BG14" s="60">
        <v>89</v>
      </c>
      <c r="BH14" s="53">
        <f t="shared" si="37"/>
        <v>92.7</v>
      </c>
      <c r="BI14" s="52">
        <f t="shared" si="27"/>
        <v>-7</v>
      </c>
      <c r="BJ14" s="61">
        <v>311</v>
      </c>
      <c r="BK14" s="57">
        <v>313</v>
      </c>
      <c r="BL14" s="44">
        <f t="shared" si="28"/>
        <v>100.6</v>
      </c>
      <c r="BM14" s="42">
        <f t="shared" si="29"/>
        <v>2</v>
      </c>
      <c r="BN14" s="57">
        <v>435</v>
      </c>
      <c r="BO14" s="57">
        <v>312</v>
      </c>
      <c r="BP14" s="44">
        <f t="shared" si="30"/>
        <v>71.72413793103448</v>
      </c>
      <c r="BQ14" s="42">
        <f t="shared" si="31"/>
        <v>-123</v>
      </c>
      <c r="BR14" s="228">
        <v>365</v>
      </c>
      <c r="BS14" s="228">
        <v>268</v>
      </c>
      <c r="BT14" s="44">
        <f t="shared" si="32"/>
        <v>73.42465753424658</v>
      </c>
      <c r="BU14" s="42">
        <f t="shared" si="33"/>
        <v>-97</v>
      </c>
      <c r="BV14" s="62">
        <v>1984.0909090909088</v>
      </c>
      <c r="BW14" s="57">
        <v>2368.020304568528</v>
      </c>
      <c r="BX14" s="42">
        <f t="shared" si="34"/>
        <v>383.9293954776192</v>
      </c>
      <c r="BY14" s="57">
        <v>8</v>
      </c>
      <c r="BZ14" s="57">
        <v>7</v>
      </c>
      <c r="CA14" s="44">
        <f t="shared" si="35"/>
        <v>87.5</v>
      </c>
      <c r="CB14" s="42">
        <f t="shared" si="36"/>
        <v>-1</v>
      </c>
      <c r="CC14" s="57">
        <v>16</v>
      </c>
      <c r="CD14" s="57">
        <v>2181.25</v>
      </c>
      <c r="CE14" s="57">
        <v>3685.71</v>
      </c>
      <c r="CF14" s="42">
        <f t="shared" si="41"/>
        <v>1504.46</v>
      </c>
      <c r="CG14" s="54">
        <f t="shared" si="38"/>
        <v>54</v>
      </c>
      <c r="CH14" s="54">
        <f t="shared" si="39"/>
        <v>45</v>
      </c>
      <c r="CI14" s="45">
        <f t="shared" si="40"/>
        <v>-9</v>
      </c>
      <c r="CJ14" s="56"/>
      <c r="CK14" s="56"/>
      <c r="CL14" s="56"/>
      <c r="CM14" s="56"/>
      <c r="CN14" s="14"/>
      <c r="CO14" s="14"/>
    </row>
    <row r="15" spans="1:93" s="20" customFormat="1" ht="21.75" customHeight="1">
      <c r="A15" s="226" t="s">
        <v>177</v>
      </c>
      <c r="B15" s="57">
        <v>2691</v>
      </c>
      <c r="C15" s="58">
        <v>2586</v>
      </c>
      <c r="D15" s="43">
        <f t="shared" si="0"/>
        <v>96.09810479375696</v>
      </c>
      <c r="E15" s="42">
        <f t="shared" si="1"/>
        <v>-105</v>
      </c>
      <c r="F15" s="57">
        <v>1679</v>
      </c>
      <c r="G15" s="57">
        <v>1520</v>
      </c>
      <c r="H15" s="43">
        <f t="shared" si="2"/>
        <v>90.5300774270399</v>
      </c>
      <c r="I15" s="42">
        <f t="shared" si="3"/>
        <v>-159</v>
      </c>
      <c r="J15" s="57">
        <v>1018</v>
      </c>
      <c r="K15" s="57">
        <v>1023</v>
      </c>
      <c r="L15" s="43">
        <f t="shared" si="4"/>
        <v>100.49115913555993</v>
      </c>
      <c r="M15" s="42">
        <f t="shared" si="5"/>
        <v>5</v>
      </c>
      <c r="N15" s="59">
        <v>32</v>
      </c>
      <c r="O15" s="57">
        <v>50</v>
      </c>
      <c r="P15" s="44">
        <f t="shared" si="6"/>
        <v>156.25</v>
      </c>
      <c r="Q15" s="45">
        <f t="shared" si="7"/>
        <v>18</v>
      </c>
      <c r="R15" s="57">
        <v>331</v>
      </c>
      <c r="S15" s="59">
        <v>328</v>
      </c>
      <c r="T15" s="44">
        <f t="shared" si="8"/>
        <v>99.09365558912387</v>
      </c>
      <c r="U15" s="42">
        <f t="shared" si="9"/>
        <v>-3</v>
      </c>
      <c r="V15" s="45"/>
      <c r="W15" s="45"/>
      <c r="X15" s="44" t="e">
        <f t="shared" si="10"/>
        <v>#DIV/0!</v>
      </c>
      <c r="Y15" s="45">
        <f t="shared" si="11"/>
        <v>0</v>
      </c>
      <c r="Z15" s="57">
        <v>6393</v>
      </c>
      <c r="AA15" s="57">
        <v>6904</v>
      </c>
      <c r="AB15" s="43">
        <f t="shared" si="12"/>
        <v>107.99311747223526</v>
      </c>
      <c r="AC15" s="42">
        <f t="shared" si="13"/>
        <v>511</v>
      </c>
      <c r="AD15" s="57">
        <v>2601</v>
      </c>
      <c r="AE15" s="57">
        <v>2440</v>
      </c>
      <c r="AF15" s="43">
        <f t="shared" si="14"/>
        <v>93.81007304882736</v>
      </c>
      <c r="AG15" s="42">
        <f t="shared" si="15"/>
        <v>-161</v>
      </c>
      <c r="AH15" s="57">
        <v>2489</v>
      </c>
      <c r="AI15" s="58">
        <v>3817</v>
      </c>
      <c r="AJ15" s="43">
        <f t="shared" si="16"/>
        <v>153.35476094817196</v>
      </c>
      <c r="AK15" s="42">
        <f t="shared" si="17"/>
        <v>1328</v>
      </c>
      <c r="AL15" s="57">
        <v>0</v>
      </c>
      <c r="AM15" s="57">
        <v>0</v>
      </c>
      <c r="AN15" s="43" t="e">
        <f t="shared" si="18"/>
        <v>#DIV/0!</v>
      </c>
      <c r="AO15" s="42">
        <f t="shared" si="19"/>
        <v>0</v>
      </c>
      <c r="AP15" s="57">
        <v>131</v>
      </c>
      <c r="AQ15" s="57">
        <v>255</v>
      </c>
      <c r="AR15" s="43">
        <f t="shared" si="20"/>
        <v>194.65648854961833</v>
      </c>
      <c r="AS15" s="42">
        <f t="shared" si="21"/>
        <v>124</v>
      </c>
      <c r="AT15" s="57">
        <v>2358</v>
      </c>
      <c r="AU15" s="57">
        <v>3562</v>
      </c>
      <c r="AV15" s="43">
        <f t="shared" si="22"/>
        <v>151.06022052586937</v>
      </c>
      <c r="AW15" s="42">
        <f t="shared" si="23"/>
        <v>1204</v>
      </c>
      <c r="AX15" s="227">
        <v>411</v>
      </c>
      <c r="AY15" s="227">
        <v>412</v>
      </c>
      <c r="AZ15" s="44">
        <f t="shared" si="24"/>
        <v>100.24330900243311</v>
      </c>
      <c r="BA15" s="42">
        <f t="shared" si="25"/>
        <v>1</v>
      </c>
      <c r="BB15" s="49">
        <f t="shared" si="26"/>
        <v>-14</v>
      </c>
      <c r="BC15" s="50">
        <f t="shared" si="26"/>
        <v>268</v>
      </c>
      <c r="BD15" s="50">
        <v>1639</v>
      </c>
      <c r="BE15" s="51">
        <v>1439</v>
      </c>
      <c r="BF15" s="60">
        <v>281</v>
      </c>
      <c r="BG15" s="60">
        <v>290</v>
      </c>
      <c r="BH15" s="53">
        <f t="shared" si="37"/>
        <v>103.2</v>
      </c>
      <c r="BI15" s="52">
        <f t="shared" si="27"/>
        <v>9</v>
      </c>
      <c r="BJ15" s="61">
        <v>1011</v>
      </c>
      <c r="BK15" s="57">
        <v>1021</v>
      </c>
      <c r="BL15" s="44">
        <f t="shared" si="28"/>
        <v>101</v>
      </c>
      <c r="BM15" s="42">
        <f t="shared" si="29"/>
        <v>10</v>
      </c>
      <c r="BN15" s="57">
        <v>1066</v>
      </c>
      <c r="BO15" s="57">
        <v>879</v>
      </c>
      <c r="BP15" s="44">
        <f t="shared" si="30"/>
        <v>82.45778611632271</v>
      </c>
      <c r="BQ15" s="42">
        <f t="shared" si="31"/>
        <v>-187</v>
      </c>
      <c r="BR15" s="228">
        <v>940</v>
      </c>
      <c r="BS15" s="228">
        <v>757</v>
      </c>
      <c r="BT15" s="44">
        <f t="shared" si="32"/>
        <v>80.53191489361701</v>
      </c>
      <c r="BU15" s="42">
        <f t="shared" si="33"/>
        <v>-183</v>
      </c>
      <c r="BV15" s="62">
        <v>1683.298969072165</v>
      </c>
      <c r="BW15" s="57">
        <v>1900.3454231433507</v>
      </c>
      <c r="BX15" s="42">
        <f t="shared" si="34"/>
        <v>217.04645407118574</v>
      </c>
      <c r="BY15" s="57">
        <v>26</v>
      </c>
      <c r="BZ15" s="57">
        <v>15</v>
      </c>
      <c r="CA15" s="44">
        <f t="shared" si="35"/>
        <v>57.7</v>
      </c>
      <c r="CB15" s="42">
        <f t="shared" si="36"/>
        <v>-11</v>
      </c>
      <c r="CC15" s="57">
        <v>76</v>
      </c>
      <c r="CD15" s="57">
        <v>3050</v>
      </c>
      <c r="CE15" s="57">
        <v>3680</v>
      </c>
      <c r="CF15" s="42">
        <f t="shared" si="41"/>
        <v>630</v>
      </c>
      <c r="CG15" s="54">
        <f t="shared" si="38"/>
        <v>41</v>
      </c>
      <c r="CH15" s="54">
        <f t="shared" si="39"/>
        <v>59</v>
      </c>
      <c r="CI15" s="45">
        <f t="shared" si="40"/>
        <v>18</v>
      </c>
      <c r="CJ15" s="56"/>
      <c r="CK15" s="56"/>
      <c r="CL15" s="56"/>
      <c r="CM15" s="56"/>
      <c r="CN15" s="14"/>
      <c r="CO15" s="14"/>
    </row>
    <row r="16" spans="1:93" s="20" customFormat="1" ht="21.75" customHeight="1">
      <c r="A16" s="226" t="s">
        <v>178</v>
      </c>
      <c r="B16" s="57">
        <v>1664</v>
      </c>
      <c r="C16" s="58">
        <v>1433</v>
      </c>
      <c r="D16" s="43">
        <f t="shared" si="0"/>
        <v>86.11778846153845</v>
      </c>
      <c r="E16" s="42">
        <f t="shared" si="1"/>
        <v>-231</v>
      </c>
      <c r="F16" s="57">
        <v>1067</v>
      </c>
      <c r="G16" s="57">
        <v>901</v>
      </c>
      <c r="H16" s="43">
        <f t="shared" si="2"/>
        <v>84.44236176194939</v>
      </c>
      <c r="I16" s="42">
        <f t="shared" si="3"/>
        <v>-166</v>
      </c>
      <c r="J16" s="57">
        <v>851</v>
      </c>
      <c r="K16" s="57">
        <v>934</v>
      </c>
      <c r="L16" s="43">
        <f t="shared" si="4"/>
        <v>109.75323149236193</v>
      </c>
      <c r="M16" s="42">
        <f t="shared" si="5"/>
        <v>83</v>
      </c>
      <c r="N16" s="59">
        <v>20</v>
      </c>
      <c r="O16" s="57">
        <v>18</v>
      </c>
      <c r="P16" s="44">
        <f t="shared" si="6"/>
        <v>90</v>
      </c>
      <c r="Q16" s="45">
        <f t="shared" si="7"/>
        <v>-2</v>
      </c>
      <c r="R16" s="57">
        <v>207</v>
      </c>
      <c r="S16" s="59">
        <v>212</v>
      </c>
      <c r="T16" s="44">
        <f t="shared" si="8"/>
        <v>102.41545893719808</v>
      </c>
      <c r="U16" s="42">
        <f t="shared" si="9"/>
        <v>5</v>
      </c>
      <c r="V16" s="45"/>
      <c r="W16" s="45"/>
      <c r="X16" s="44" t="e">
        <f t="shared" si="10"/>
        <v>#DIV/0!</v>
      </c>
      <c r="Y16" s="45">
        <f t="shared" si="11"/>
        <v>0</v>
      </c>
      <c r="Z16" s="57">
        <v>3725</v>
      </c>
      <c r="AA16" s="57">
        <v>3545</v>
      </c>
      <c r="AB16" s="43">
        <f t="shared" si="12"/>
        <v>95.16778523489933</v>
      </c>
      <c r="AC16" s="42">
        <f t="shared" si="13"/>
        <v>-180</v>
      </c>
      <c r="AD16" s="57">
        <v>1606</v>
      </c>
      <c r="AE16" s="57">
        <v>1356</v>
      </c>
      <c r="AF16" s="43">
        <f t="shared" si="14"/>
        <v>84.43337484433376</v>
      </c>
      <c r="AG16" s="42">
        <f t="shared" si="15"/>
        <v>-250</v>
      </c>
      <c r="AH16" s="57">
        <v>1492</v>
      </c>
      <c r="AI16" s="58">
        <v>1588</v>
      </c>
      <c r="AJ16" s="43">
        <f t="shared" si="16"/>
        <v>106.4343163538874</v>
      </c>
      <c r="AK16" s="42">
        <f t="shared" si="17"/>
        <v>96</v>
      </c>
      <c r="AL16" s="57">
        <v>15</v>
      </c>
      <c r="AM16" s="57">
        <v>2</v>
      </c>
      <c r="AN16" s="43">
        <f t="shared" si="18"/>
        <v>13.333333333333334</v>
      </c>
      <c r="AO16" s="42">
        <f t="shared" si="19"/>
        <v>-13</v>
      </c>
      <c r="AP16" s="57">
        <v>270</v>
      </c>
      <c r="AQ16" s="57">
        <v>183</v>
      </c>
      <c r="AR16" s="43">
        <f t="shared" si="20"/>
        <v>67.77777777777779</v>
      </c>
      <c r="AS16" s="42">
        <f t="shared" si="21"/>
        <v>-87</v>
      </c>
      <c r="AT16" s="57">
        <v>1207</v>
      </c>
      <c r="AU16" s="57">
        <v>1403</v>
      </c>
      <c r="AV16" s="43">
        <f t="shared" si="22"/>
        <v>116.23860811930406</v>
      </c>
      <c r="AW16" s="42">
        <f t="shared" si="23"/>
        <v>196</v>
      </c>
      <c r="AX16" s="227">
        <v>292</v>
      </c>
      <c r="AY16" s="227">
        <v>185</v>
      </c>
      <c r="AZ16" s="44">
        <f t="shared" si="24"/>
        <v>63.35616438356164</v>
      </c>
      <c r="BA16" s="42">
        <f t="shared" si="25"/>
        <v>-107</v>
      </c>
      <c r="BB16" s="49">
        <f t="shared" si="26"/>
        <v>-5716</v>
      </c>
      <c r="BC16" s="50">
        <f t="shared" si="26"/>
        <v>-5719</v>
      </c>
      <c r="BD16" s="50">
        <v>6848</v>
      </c>
      <c r="BE16" s="51">
        <v>6742</v>
      </c>
      <c r="BF16" s="60">
        <v>188</v>
      </c>
      <c r="BG16" s="60">
        <v>193</v>
      </c>
      <c r="BH16" s="53">
        <f t="shared" si="37"/>
        <v>102.7</v>
      </c>
      <c r="BI16" s="52">
        <f t="shared" si="27"/>
        <v>5</v>
      </c>
      <c r="BJ16" s="61">
        <v>804</v>
      </c>
      <c r="BK16" s="57">
        <v>883</v>
      </c>
      <c r="BL16" s="44">
        <f t="shared" si="28"/>
        <v>109.8</v>
      </c>
      <c r="BM16" s="42">
        <f t="shared" si="29"/>
        <v>79</v>
      </c>
      <c r="BN16" s="57">
        <v>532</v>
      </c>
      <c r="BO16" s="57">
        <v>410</v>
      </c>
      <c r="BP16" s="44">
        <f t="shared" si="30"/>
        <v>77.06766917293233</v>
      </c>
      <c r="BQ16" s="42">
        <f t="shared" si="31"/>
        <v>-122</v>
      </c>
      <c r="BR16" s="228">
        <v>436</v>
      </c>
      <c r="BS16" s="228">
        <v>307</v>
      </c>
      <c r="BT16" s="44">
        <f t="shared" si="32"/>
        <v>70.41284403669725</v>
      </c>
      <c r="BU16" s="42">
        <f t="shared" si="33"/>
        <v>-129</v>
      </c>
      <c r="BV16" s="62">
        <v>2191.2133891213393</v>
      </c>
      <c r="BW16" s="57">
        <v>2259.1623036649216</v>
      </c>
      <c r="BX16" s="42">
        <f t="shared" si="34"/>
        <v>67.9489145435823</v>
      </c>
      <c r="BY16" s="57">
        <v>15</v>
      </c>
      <c r="BZ16" s="57">
        <v>16</v>
      </c>
      <c r="CA16" s="44">
        <f t="shared" si="35"/>
        <v>106.7</v>
      </c>
      <c r="CB16" s="42">
        <f t="shared" si="36"/>
        <v>1</v>
      </c>
      <c r="CC16" s="57">
        <v>51</v>
      </c>
      <c r="CD16" s="57">
        <v>2006.8</v>
      </c>
      <c r="CE16" s="57">
        <v>3762.69</v>
      </c>
      <c r="CF16" s="42">
        <f t="shared" si="41"/>
        <v>1755.89</v>
      </c>
      <c r="CG16" s="54">
        <f t="shared" si="38"/>
        <v>35</v>
      </c>
      <c r="CH16" s="54">
        <f t="shared" si="39"/>
        <v>26</v>
      </c>
      <c r="CI16" s="45">
        <f t="shared" si="40"/>
        <v>-9</v>
      </c>
      <c r="CJ16" s="56"/>
      <c r="CK16" s="56"/>
      <c r="CL16" s="56"/>
      <c r="CM16" s="56"/>
      <c r="CN16" s="14"/>
      <c r="CO16" s="14"/>
    </row>
    <row r="17" spans="1:93" s="20" customFormat="1" ht="21.75" customHeight="1">
      <c r="A17" s="226" t="s">
        <v>192</v>
      </c>
      <c r="B17" s="57">
        <v>2534</v>
      </c>
      <c r="C17" s="58">
        <v>2410</v>
      </c>
      <c r="D17" s="43">
        <f t="shared" si="0"/>
        <v>95.10655090765589</v>
      </c>
      <c r="E17" s="42">
        <f t="shared" si="1"/>
        <v>-124</v>
      </c>
      <c r="F17" s="57">
        <v>1546</v>
      </c>
      <c r="G17" s="57">
        <v>1386</v>
      </c>
      <c r="H17" s="43">
        <f t="shared" si="2"/>
        <v>89.65071151358343</v>
      </c>
      <c r="I17" s="42">
        <f t="shared" si="3"/>
        <v>-160</v>
      </c>
      <c r="J17" s="57">
        <v>1008</v>
      </c>
      <c r="K17" s="57">
        <v>1060</v>
      </c>
      <c r="L17" s="43">
        <f t="shared" si="4"/>
        <v>105.15873015873017</v>
      </c>
      <c r="M17" s="42">
        <f t="shared" si="5"/>
        <v>52</v>
      </c>
      <c r="N17" s="59">
        <v>4</v>
      </c>
      <c r="O17" s="57">
        <v>7</v>
      </c>
      <c r="P17" s="44">
        <f t="shared" si="6"/>
        <v>175</v>
      </c>
      <c r="Q17" s="45">
        <f t="shared" si="7"/>
        <v>3</v>
      </c>
      <c r="R17" s="57">
        <v>305</v>
      </c>
      <c r="S17" s="59">
        <v>322</v>
      </c>
      <c r="T17" s="44">
        <f t="shared" si="8"/>
        <v>105.57377049180327</v>
      </c>
      <c r="U17" s="42">
        <f t="shared" si="9"/>
        <v>17</v>
      </c>
      <c r="V17" s="45"/>
      <c r="W17" s="45"/>
      <c r="X17" s="44" t="e">
        <f t="shared" si="10"/>
        <v>#DIV/0!</v>
      </c>
      <c r="Y17" s="45">
        <f t="shared" si="11"/>
        <v>0</v>
      </c>
      <c r="Z17" s="57">
        <v>5574</v>
      </c>
      <c r="AA17" s="57">
        <v>4828</v>
      </c>
      <c r="AB17" s="43">
        <f t="shared" si="12"/>
        <v>86.61643344097595</v>
      </c>
      <c r="AC17" s="42">
        <f t="shared" si="13"/>
        <v>-746</v>
      </c>
      <c r="AD17" s="57">
        <v>2470</v>
      </c>
      <c r="AE17" s="57">
        <v>2357</v>
      </c>
      <c r="AF17" s="43">
        <f t="shared" si="14"/>
        <v>95.42510121457491</v>
      </c>
      <c r="AG17" s="42">
        <f t="shared" si="15"/>
        <v>-113</v>
      </c>
      <c r="AH17" s="57">
        <v>1992</v>
      </c>
      <c r="AI17" s="58">
        <v>1493</v>
      </c>
      <c r="AJ17" s="43">
        <f t="shared" si="16"/>
        <v>74.94979919678715</v>
      </c>
      <c r="AK17" s="42">
        <f t="shared" si="17"/>
        <v>-499</v>
      </c>
      <c r="AL17" s="57">
        <v>80</v>
      </c>
      <c r="AM17" s="57">
        <v>125</v>
      </c>
      <c r="AN17" s="43">
        <f t="shared" si="18"/>
        <v>156.25</v>
      </c>
      <c r="AO17" s="42">
        <f t="shared" si="19"/>
        <v>45</v>
      </c>
      <c r="AP17" s="57">
        <v>25</v>
      </c>
      <c r="AQ17" s="57">
        <v>0</v>
      </c>
      <c r="AR17" s="43">
        <f t="shared" si="20"/>
        <v>0</v>
      </c>
      <c r="AS17" s="42">
        <f t="shared" si="21"/>
        <v>-25</v>
      </c>
      <c r="AT17" s="57">
        <v>1887</v>
      </c>
      <c r="AU17" s="57">
        <v>1368</v>
      </c>
      <c r="AV17" s="43">
        <f t="shared" si="22"/>
        <v>72.49602543720191</v>
      </c>
      <c r="AW17" s="42">
        <f t="shared" si="23"/>
        <v>-519</v>
      </c>
      <c r="AX17" s="227">
        <v>447</v>
      </c>
      <c r="AY17" s="227">
        <v>341</v>
      </c>
      <c r="AZ17" s="44">
        <f t="shared" si="24"/>
        <v>76.28635346756153</v>
      </c>
      <c r="BA17" s="42">
        <f t="shared" si="25"/>
        <v>-106</v>
      </c>
      <c r="BB17" s="49">
        <f t="shared" si="26"/>
        <v>-1048</v>
      </c>
      <c r="BC17" s="50">
        <f t="shared" si="26"/>
        <v>-622</v>
      </c>
      <c r="BD17" s="50">
        <v>2558</v>
      </c>
      <c r="BE17" s="51">
        <v>2252</v>
      </c>
      <c r="BF17" s="60">
        <v>295</v>
      </c>
      <c r="BG17" s="60">
        <v>340</v>
      </c>
      <c r="BH17" s="53">
        <f t="shared" si="37"/>
        <v>115.3</v>
      </c>
      <c r="BI17" s="52">
        <f t="shared" si="27"/>
        <v>45</v>
      </c>
      <c r="BJ17" s="61">
        <v>989</v>
      </c>
      <c r="BK17" s="57">
        <v>1063</v>
      </c>
      <c r="BL17" s="44">
        <f t="shared" si="28"/>
        <v>107.5</v>
      </c>
      <c r="BM17" s="42">
        <f t="shared" si="29"/>
        <v>74</v>
      </c>
      <c r="BN17" s="57">
        <v>1024</v>
      </c>
      <c r="BO17" s="57">
        <v>780</v>
      </c>
      <c r="BP17" s="44">
        <f t="shared" si="30"/>
        <v>76.171875</v>
      </c>
      <c r="BQ17" s="42">
        <f t="shared" si="31"/>
        <v>-244</v>
      </c>
      <c r="BR17" s="228">
        <v>870</v>
      </c>
      <c r="BS17" s="228">
        <v>680</v>
      </c>
      <c r="BT17" s="44">
        <f t="shared" si="32"/>
        <v>78.16091954022988</v>
      </c>
      <c r="BU17" s="42">
        <f t="shared" si="33"/>
        <v>-190</v>
      </c>
      <c r="BV17" s="62">
        <v>1650.622406639004</v>
      </c>
      <c r="BW17" s="57">
        <v>2230.4347826086955</v>
      </c>
      <c r="BX17" s="42">
        <f t="shared" si="34"/>
        <v>579.8123759696914</v>
      </c>
      <c r="BY17" s="57">
        <v>14</v>
      </c>
      <c r="BZ17" s="57">
        <v>9</v>
      </c>
      <c r="CA17" s="44">
        <f t="shared" si="35"/>
        <v>64.3</v>
      </c>
      <c r="CB17" s="42">
        <f t="shared" si="36"/>
        <v>-5</v>
      </c>
      <c r="CC17" s="57">
        <v>100</v>
      </c>
      <c r="CD17" s="57">
        <v>2342.86</v>
      </c>
      <c r="CE17" s="57">
        <v>3744.89</v>
      </c>
      <c r="CF17" s="42">
        <f t="shared" si="41"/>
        <v>1402.0299999999997</v>
      </c>
      <c r="CG17" s="54">
        <f t="shared" si="38"/>
        <v>73</v>
      </c>
      <c r="CH17" s="54">
        <f t="shared" si="39"/>
        <v>87</v>
      </c>
      <c r="CI17" s="45">
        <f t="shared" si="40"/>
        <v>14</v>
      </c>
      <c r="CJ17" s="56"/>
      <c r="CK17" s="56"/>
      <c r="CL17" s="56"/>
      <c r="CM17" s="56"/>
      <c r="CN17" s="14"/>
      <c r="CO17" s="14"/>
    </row>
    <row r="18" spans="1:93" s="20" customFormat="1" ht="21.75" customHeight="1">
      <c r="A18" s="226" t="s">
        <v>179</v>
      </c>
      <c r="B18" s="57">
        <v>2830</v>
      </c>
      <c r="C18" s="58">
        <v>2550</v>
      </c>
      <c r="D18" s="43">
        <f t="shared" si="0"/>
        <v>90.10600706713781</v>
      </c>
      <c r="E18" s="42">
        <f t="shared" si="1"/>
        <v>-280</v>
      </c>
      <c r="F18" s="57">
        <v>1712</v>
      </c>
      <c r="G18" s="57">
        <v>1557</v>
      </c>
      <c r="H18" s="43">
        <f t="shared" si="2"/>
        <v>90.94626168224299</v>
      </c>
      <c r="I18" s="42">
        <f t="shared" si="3"/>
        <v>-155</v>
      </c>
      <c r="J18" s="57">
        <v>1359</v>
      </c>
      <c r="K18" s="57">
        <v>1319</v>
      </c>
      <c r="L18" s="43">
        <f t="shared" si="4"/>
        <v>97.05665930831493</v>
      </c>
      <c r="M18" s="42">
        <f t="shared" si="5"/>
        <v>-40</v>
      </c>
      <c r="N18" s="59">
        <v>5</v>
      </c>
      <c r="O18" s="57">
        <v>0</v>
      </c>
      <c r="P18" s="44">
        <f t="shared" si="6"/>
        <v>0</v>
      </c>
      <c r="Q18" s="45">
        <f t="shared" si="7"/>
        <v>-5</v>
      </c>
      <c r="R18" s="57">
        <v>255</v>
      </c>
      <c r="S18" s="59">
        <v>274</v>
      </c>
      <c r="T18" s="44">
        <f t="shared" si="8"/>
        <v>107.45098039215686</v>
      </c>
      <c r="U18" s="42">
        <f t="shared" si="9"/>
        <v>19</v>
      </c>
      <c r="V18" s="45"/>
      <c r="W18" s="45"/>
      <c r="X18" s="44" t="e">
        <f t="shared" si="10"/>
        <v>#DIV/0!</v>
      </c>
      <c r="Y18" s="45">
        <f t="shared" si="11"/>
        <v>0</v>
      </c>
      <c r="Z18" s="57">
        <v>4320</v>
      </c>
      <c r="AA18" s="57">
        <v>5135</v>
      </c>
      <c r="AB18" s="43">
        <f t="shared" si="12"/>
        <v>118.86574074074075</v>
      </c>
      <c r="AC18" s="42">
        <f t="shared" si="13"/>
        <v>815</v>
      </c>
      <c r="AD18" s="57">
        <v>2670</v>
      </c>
      <c r="AE18" s="57">
        <v>2407</v>
      </c>
      <c r="AF18" s="43">
        <f t="shared" si="14"/>
        <v>90.1498127340824</v>
      </c>
      <c r="AG18" s="42">
        <f t="shared" si="15"/>
        <v>-263</v>
      </c>
      <c r="AH18" s="57">
        <v>1116</v>
      </c>
      <c r="AI18" s="58">
        <v>1601</v>
      </c>
      <c r="AJ18" s="43">
        <f t="shared" si="16"/>
        <v>143.45878136200716</v>
      </c>
      <c r="AK18" s="42">
        <f t="shared" si="17"/>
        <v>485</v>
      </c>
      <c r="AL18" s="57">
        <v>0</v>
      </c>
      <c r="AM18" s="57">
        <v>0</v>
      </c>
      <c r="AN18" s="43" t="e">
        <f t="shared" si="18"/>
        <v>#DIV/0!</v>
      </c>
      <c r="AO18" s="42">
        <f t="shared" si="19"/>
        <v>0</v>
      </c>
      <c r="AP18" s="57">
        <v>100</v>
      </c>
      <c r="AQ18" s="57">
        <v>283</v>
      </c>
      <c r="AR18" s="43">
        <f t="shared" si="20"/>
        <v>283</v>
      </c>
      <c r="AS18" s="42">
        <f t="shared" si="21"/>
        <v>183</v>
      </c>
      <c r="AT18" s="57">
        <v>1016</v>
      </c>
      <c r="AU18" s="57">
        <v>1318</v>
      </c>
      <c r="AV18" s="43">
        <f t="shared" si="22"/>
        <v>129.7244094488189</v>
      </c>
      <c r="AW18" s="42">
        <f t="shared" si="23"/>
        <v>302</v>
      </c>
      <c r="AX18" s="227">
        <v>378</v>
      </c>
      <c r="AY18" s="227">
        <v>218</v>
      </c>
      <c r="AZ18" s="44">
        <f t="shared" si="24"/>
        <v>57.67195767195767</v>
      </c>
      <c r="BA18" s="42">
        <f t="shared" si="25"/>
        <v>-160</v>
      </c>
      <c r="BB18" s="49">
        <f t="shared" si="26"/>
        <v>-1559</v>
      </c>
      <c r="BC18" s="50">
        <f t="shared" si="26"/>
        <v>-1705</v>
      </c>
      <c r="BD18" s="50">
        <v>3396</v>
      </c>
      <c r="BE18" s="51">
        <v>3463</v>
      </c>
      <c r="BF18" s="60">
        <v>200</v>
      </c>
      <c r="BG18" s="60">
        <v>199</v>
      </c>
      <c r="BH18" s="53">
        <f t="shared" si="37"/>
        <v>99.5</v>
      </c>
      <c r="BI18" s="52">
        <f t="shared" si="27"/>
        <v>-1</v>
      </c>
      <c r="BJ18" s="61">
        <v>1374</v>
      </c>
      <c r="BK18" s="57">
        <v>1463</v>
      </c>
      <c r="BL18" s="44">
        <f t="shared" si="28"/>
        <v>106.5</v>
      </c>
      <c r="BM18" s="42">
        <f t="shared" si="29"/>
        <v>89</v>
      </c>
      <c r="BN18" s="57">
        <v>993</v>
      </c>
      <c r="BO18" s="57">
        <v>792</v>
      </c>
      <c r="BP18" s="44">
        <f t="shared" si="30"/>
        <v>79.7583081570997</v>
      </c>
      <c r="BQ18" s="42">
        <f t="shared" si="31"/>
        <v>-201</v>
      </c>
      <c r="BR18" s="228">
        <v>910</v>
      </c>
      <c r="BS18" s="228">
        <v>704</v>
      </c>
      <c r="BT18" s="44">
        <f t="shared" si="32"/>
        <v>77.36263736263737</v>
      </c>
      <c r="BU18" s="42">
        <f t="shared" si="33"/>
        <v>-206</v>
      </c>
      <c r="BV18" s="62">
        <v>1730.9954751131222</v>
      </c>
      <c r="BW18" s="57">
        <v>1995.2095808383233</v>
      </c>
      <c r="BX18" s="42">
        <f t="shared" si="34"/>
        <v>264.2141057252011</v>
      </c>
      <c r="BY18" s="57">
        <v>3</v>
      </c>
      <c r="BZ18" s="57">
        <v>5</v>
      </c>
      <c r="CA18" s="44">
        <f t="shared" si="35"/>
        <v>166.7</v>
      </c>
      <c r="CB18" s="42">
        <f t="shared" si="36"/>
        <v>2</v>
      </c>
      <c r="CC18" s="57">
        <v>39</v>
      </c>
      <c r="CD18" s="57">
        <v>1883.33</v>
      </c>
      <c r="CE18" s="57">
        <v>3564.6</v>
      </c>
      <c r="CF18" s="42">
        <f t="shared" si="41"/>
        <v>1681.27</v>
      </c>
      <c r="CG18" s="54">
        <f t="shared" si="38"/>
        <v>331</v>
      </c>
      <c r="CH18" s="54">
        <f t="shared" si="39"/>
        <v>158</v>
      </c>
      <c r="CI18" s="45">
        <f t="shared" si="40"/>
        <v>-173</v>
      </c>
      <c r="CJ18" s="56"/>
      <c r="CK18" s="56"/>
      <c r="CL18" s="56"/>
      <c r="CM18" s="56"/>
      <c r="CN18" s="14"/>
      <c r="CO18" s="14"/>
    </row>
    <row r="19" spans="1:93" s="20" customFormat="1" ht="21.75" customHeight="1">
      <c r="A19" s="226" t="s">
        <v>180</v>
      </c>
      <c r="B19" s="57">
        <v>1398</v>
      </c>
      <c r="C19" s="58">
        <v>1211</v>
      </c>
      <c r="D19" s="43">
        <f t="shared" si="0"/>
        <v>86.62374821173104</v>
      </c>
      <c r="E19" s="42">
        <f t="shared" si="1"/>
        <v>-187</v>
      </c>
      <c r="F19" s="57">
        <v>865</v>
      </c>
      <c r="G19" s="57">
        <v>709</v>
      </c>
      <c r="H19" s="43">
        <f t="shared" si="2"/>
        <v>81.96531791907515</v>
      </c>
      <c r="I19" s="42">
        <f t="shared" si="3"/>
        <v>-156</v>
      </c>
      <c r="J19" s="57">
        <v>492</v>
      </c>
      <c r="K19" s="57">
        <v>458</v>
      </c>
      <c r="L19" s="43">
        <f t="shared" si="4"/>
        <v>93.08943089430895</v>
      </c>
      <c r="M19" s="42">
        <f t="shared" si="5"/>
        <v>-34</v>
      </c>
      <c r="N19" s="59">
        <v>17</v>
      </c>
      <c r="O19" s="57">
        <v>31</v>
      </c>
      <c r="P19" s="44">
        <f t="shared" si="6"/>
        <v>182.35294117647058</v>
      </c>
      <c r="Q19" s="45">
        <f t="shared" si="7"/>
        <v>14</v>
      </c>
      <c r="R19" s="57">
        <v>125</v>
      </c>
      <c r="S19" s="59">
        <v>132</v>
      </c>
      <c r="T19" s="44">
        <f t="shared" si="8"/>
        <v>105.60000000000001</v>
      </c>
      <c r="U19" s="42">
        <f t="shared" si="9"/>
        <v>7</v>
      </c>
      <c r="V19" s="45"/>
      <c r="W19" s="45"/>
      <c r="X19" s="44" t="e">
        <f t="shared" si="10"/>
        <v>#DIV/0!</v>
      </c>
      <c r="Y19" s="45">
        <f t="shared" si="11"/>
        <v>0</v>
      </c>
      <c r="Z19" s="57">
        <v>2965</v>
      </c>
      <c r="AA19" s="57">
        <v>2219</v>
      </c>
      <c r="AB19" s="43">
        <f t="shared" si="12"/>
        <v>74.8397976391231</v>
      </c>
      <c r="AC19" s="42">
        <f t="shared" si="13"/>
        <v>-746</v>
      </c>
      <c r="AD19" s="57">
        <v>1377</v>
      </c>
      <c r="AE19" s="57">
        <v>1158</v>
      </c>
      <c r="AF19" s="43">
        <f t="shared" si="14"/>
        <v>84.0958605664488</v>
      </c>
      <c r="AG19" s="42">
        <f t="shared" si="15"/>
        <v>-219</v>
      </c>
      <c r="AH19" s="57">
        <v>1159</v>
      </c>
      <c r="AI19" s="58">
        <v>814</v>
      </c>
      <c r="AJ19" s="43">
        <f t="shared" si="16"/>
        <v>70.23295944779983</v>
      </c>
      <c r="AK19" s="42">
        <f t="shared" si="17"/>
        <v>-345</v>
      </c>
      <c r="AL19" s="57">
        <v>0</v>
      </c>
      <c r="AM19" s="57">
        <v>6</v>
      </c>
      <c r="AN19" s="43" t="e">
        <f t="shared" si="18"/>
        <v>#DIV/0!</v>
      </c>
      <c r="AO19" s="42">
        <f t="shared" si="19"/>
        <v>6</v>
      </c>
      <c r="AP19" s="57">
        <v>1</v>
      </c>
      <c r="AQ19" s="57">
        <v>16</v>
      </c>
      <c r="AR19" s="64">
        <f t="shared" si="20"/>
        <v>1600</v>
      </c>
      <c r="AS19" s="42">
        <f t="shared" si="21"/>
        <v>15</v>
      </c>
      <c r="AT19" s="57">
        <v>1158</v>
      </c>
      <c r="AU19" s="57">
        <v>792</v>
      </c>
      <c r="AV19" s="43">
        <f t="shared" si="22"/>
        <v>68.39378238341969</v>
      </c>
      <c r="AW19" s="42">
        <f t="shared" si="23"/>
        <v>-366</v>
      </c>
      <c r="AX19" s="227">
        <v>217</v>
      </c>
      <c r="AY19" s="227">
        <v>161</v>
      </c>
      <c r="AZ19" s="44">
        <f t="shared" si="24"/>
        <v>74.19354838709677</v>
      </c>
      <c r="BA19" s="42">
        <f t="shared" si="25"/>
        <v>-56</v>
      </c>
      <c r="BB19" s="49">
        <f t="shared" si="26"/>
        <v>-3667</v>
      </c>
      <c r="BC19" s="50">
        <f t="shared" si="26"/>
        <v>-3650</v>
      </c>
      <c r="BD19" s="50">
        <v>4563</v>
      </c>
      <c r="BE19" s="51">
        <v>4514</v>
      </c>
      <c r="BF19" s="60">
        <v>137</v>
      </c>
      <c r="BG19" s="60">
        <v>114</v>
      </c>
      <c r="BH19" s="53">
        <f t="shared" si="37"/>
        <v>83.2</v>
      </c>
      <c r="BI19" s="52">
        <f t="shared" si="27"/>
        <v>-23</v>
      </c>
      <c r="BJ19" s="61">
        <v>473</v>
      </c>
      <c r="BK19" s="57">
        <v>434</v>
      </c>
      <c r="BL19" s="44">
        <f t="shared" si="28"/>
        <v>91.8</v>
      </c>
      <c r="BM19" s="42">
        <f t="shared" si="29"/>
        <v>-39</v>
      </c>
      <c r="BN19" s="57">
        <v>502</v>
      </c>
      <c r="BO19" s="57">
        <v>347</v>
      </c>
      <c r="BP19" s="44">
        <f t="shared" si="30"/>
        <v>69.12350597609563</v>
      </c>
      <c r="BQ19" s="42">
        <f t="shared" si="31"/>
        <v>-155</v>
      </c>
      <c r="BR19" s="228">
        <v>443</v>
      </c>
      <c r="BS19" s="228">
        <v>296</v>
      </c>
      <c r="BT19" s="44">
        <f t="shared" si="32"/>
        <v>66.81715575620768</v>
      </c>
      <c r="BU19" s="42">
        <f t="shared" si="33"/>
        <v>-147</v>
      </c>
      <c r="BV19" s="62">
        <v>1540.9937888198758</v>
      </c>
      <c r="BW19" s="57">
        <v>1514.5569620253164</v>
      </c>
      <c r="BX19" s="42">
        <f t="shared" si="34"/>
        <v>-26.436826794559465</v>
      </c>
      <c r="BY19" s="57">
        <v>8</v>
      </c>
      <c r="BZ19" s="57">
        <v>11</v>
      </c>
      <c r="CA19" s="44">
        <f t="shared" si="35"/>
        <v>137.5</v>
      </c>
      <c r="CB19" s="42">
        <f t="shared" si="36"/>
        <v>3</v>
      </c>
      <c r="CC19" s="57">
        <v>14</v>
      </c>
      <c r="CD19" s="57">
        <v>1637.5</v>
      </c>
      <c r="CE19" s="57">
        <v>3895.45</v>
      </c>
      <c r="CF19" s="42">
        <f t="shared" si="41"/>
        <v>2257.95</v>
      </c>
      <c r="CG19" s="54">
        <f t="shared" si="38"/>
        <v>63</v>
      </c>
      <c r="CH19" s="54">
        <f t="shared" si="39"/>
        <v>32</v>
      </c>
      <c r="CI19" s="45">
        <f t="shared" si="40"/>
        <v>-31</v>
      </c>
      <c r="CJ19" s="56"/>
      <c r="CK19" s="56"/>
      <c r="CL19" s="56"/>
      <c r="CM19" s="56"/>
      <c r="CN19" s="14"/>
      <c r="CO19" s="14"/>
    </row>
    <row r="20" spans="1:93" s="63" customFormat="1" ht="21.75" customHeight="1">
      <c r="A20" s="226" t="s">
        <v>181</v>
      </c>
      <c r="B20" s="57">
        <v>1005</v>
      </c>
      <c r="C20" s="58">
        <v>1005</v>
      </c>
      <c r="D20" s="43">
        <f t="shared" si="0"/>
        <v>100</v>
      </c>
      <c r="E20" s="42">
        <f t="shared" si="1"/>
        <v>0</v>
      </c>
      <c r="F20" s="57">
        <v>605</v>
      </c>
      <c r="G20" s="57">
        <v>566</v>
      </c>
      <c r="H20" s="43">
        <f t="shared" si="2"/>
        <v>93.55371900826445</v>
      </c>
      <c r="I20" s="42">
        <f t="shared" si="3"/>
        <v>-39</v>
      </c>
      <c r="J20" s="57">
        <v>278</v>
      </c>
      <c r="K20" s="57">
        <v>267</v>
      </c>
      <c r="L20" s="43">
        <f t="shared" si="4"/>
        <v>96.0431654676259</v>
      </c>
      <c r="M20" s="42">
        <f t="shared" si="5"/>
        <v>-11</v>
      </c>
      <c r="N20" s="59">
        <v>14</v>
      </c>
      <c r="O20" s="57">
        <v>14</v>
      </c>
      <c r="P20" s="44">
        <f t="shared" si="6"/>
        <v>100</v>
      </c>
      <c r="Q20" s="45">
        <f t="shared" si="7"/>
        <v>0</v>
      </c>
      <c r="R20" s="57">
        <v>79</v>
      </c>
      <c r="S20" s="59">
        <v>55</v>
      </c>
      <c r="T20" s="44">
        <f t="shared" si="8"/>
        <v>69.62025316455697</v>
      </c>
      <c r="U20" s="42">
        <f t="shared" si="9"/>
        <v>-24</v>
      </c>
      <c r="V20" s="45"/>
      <c r="W20" s="45"/>
      <c r="X20" s="44" t="e">
        <f t="shared" si="10"/>
        <v>#DIV/0!</v>
      </c>
      <c r="Y20" s="45" t="s">
        <v>12</v>
      </c>
      <c r="Z20" s="57">
        <v>1724</v>
      </c>
      <c r="AA20" s="57">
        <v>1916</v>
      </c>
      <c r="AB20" s="43">
        <f t="shared" si="12"/>
        <v>111.1368909512761</v>
      </c>
      <c r="AC20" s="42">
        <f t="shared" si="13"/>
        <v>192</v>
      </c>
      <c r="AD20" s="57">
        <v>963</v>
      </c>
      <c r="AE20" s="57">
        <v>974</v>
      </c>
      <c r="AF20" s="43">
        <f t="shared" si="14"/>
        <v>101.14226375908619</v>
      </c>
      <c r="AG20" s="42">
        <f t="shared" si="15"/>
        <v>11</v>
      </c>
      <c r="AH20" s="57">
        <v>517</v>
      </c>
      <c r="AI20" s="58">
        <v>763</v>
      </c>
      <c r="AJ20" s="43">
        <f t="shared" si="16"/>
        <v>147.58220502901352</v>
      </c>
      <c r="AK20" s="42">
        <f t="shared" si="17"/>
        <v>246</v>
      </c>
      <c r="AL20" s="57">
        <v>0</v>
      </c>
      <c r="AM20" s="57">
        <v>45</v>
      </c>
      <c r="AN20" s="43" t="e">
        <f t="shared" si="18"/>
        <v>#DIV/0!</v>
      </c>
      <c r="AO20" s="42">
        <f t="shared" si="19"/>
        <v>45</v>
      </c>
      <c r="AP20" s="57">
        <v>0</v>
      </c>
      <c r="AQ20" s="57">
        <v>0</v>
      </c>
      <c r="AR20" s="43" t="e">
        <f t="shared" si="20"/>
        <v>#DIV/0!</v>
      </c>
      <c r="AS20" s="42">
        <f t="shared" si="21"/>
        <v>0</v>
      </c>
      <c r="AT20" s="57">
        <v>517</v>
      </c>
      <c r="AU20" s="57">
        <v>718</v>
      </c>
      <c r="AV20" s="43">
        <f t="shared" si="22"/>
        <v>138.87814313346226</v>
      </c>
      <c r="AW20" s="42">
        <f t="shared" si="23"/>
        <v>201</v>
      </c>
      <c r="AX20" s="227">
        <v>174</v>
      </c>
      <c r="AY20" s="227">
        <v>164</v>
      </c>
      <c r="AZ20" s="44">
        <f t="shared" si="24"/>
        <v>94.25287356321839</v>
      </c>
      <c r="BA20" s="42">
        <f t="shared" si="25"/>
        <v>-10</v>
      </c>
      <c r="BB20" s="49">
        <f t="shared" si="26"/>
        <v>-1831</v>
      </c>
      <c r="BC20" s="50">
        <f t="shared" si="26"/>
        <v>-2134</v>
      </c>
      <c r="BD20" s="50">
        <v>2397</v>
      </c>
      <c r="BE20" s="51">
        <v>2796</v>
      </c>
      <c r="BF20" s="60">
        <v>75</v>
      </c>
      <c r="BG20" s="60">
        <v>83</v>
      </c>
      <c r="BH20" s="53">
        <f t="shared" si="37"/>
        <v>110.7</v>
      </c>
      <c r="BI20" s="52">
        <f t="shared" si="27"/>
        <v>8</v>
      </c>
      <c r="BJ20" s="61">
        <v>300</v>
      </c>
      <c r="BK20" s="57">
        <v>321</v>
      </c>
      <c r="BL20" s="44">
        <f t="shared" si="28"/>
        <v>107</v>
      </c>
      <c r="BM20" s="42">
        <f t="shared" si="29"/>
        <v>21</v>
      </c>
      <c r="BN20" s="57">
        <v>439</v>
      </c>
      <c r="BO20" s="57">
        <v>343</v>
      </c>
      <c r="BP20" s="44">
        <f t="shared" si="30"/>
        <v>78.13211845102505</v>
      </c>
      <c r="BQ20" s="42">
        <f t="shared" si="31"/>
        <v>-96</v>
      </c>
      <c r="BR20" s="228">
        <v>396</v>
      </c>
      <c r="BS20" s="228">
        <v>302</v>
      </c>
      <c r="BT20" s="44">
        <f t="shared" si="32"/>
        <v>76.26262626262627</v>
      </c>
      <c r="BU20" s="42">
        <f t="shared" si="33"/>
        <v>-94</v>
      </c>
      <c r="BV20" s="62">
        <v>1722.1238938053098</v>
      </c>
      <c r="BW20" s="57">
        <v>1919.3661971830986</v>
      </c>
      <c r="BX20" s="42">
        <f t="shared" si="34"/>
        <v>197.24230337778886</v>
      </c>
      <c r="BY20" s="57">
        <v>3</v>
      </c>
      <c r="BZ20" s="57">
        <v>14</v>
      </c>
      <c r="CA20" s="44" t="s">
        <v>55</v>
      </c>
      <c r="CB20" s="42">
        <f t="shared" si="36"/>
        <v>11</v>
      </c>
      <c r="CC20" s="57">
        <v>11</v>
      </c>
      <c r="CD20" s="57">
        <v>1601.67</v>
      </c>
      <c r="CE20" s="57">
        <v>3202.5</v>
      </c>
      <c r="CF20" s="42">
        <f t="shared" si="41"/>
        <v>1600.83</v>
      </c>
      <c r="CG20" s="54">
        <f t="shared" si="38"/>
        <v>146</v>
      </c>
      <c r="CH20" s="54">
        <f t="shared" si="39"/>
        <v>25</v>
      </c>
      <c r="CI20" s="45">
        <f t="shared" si="40"/>
        <v>-121</v>
      </c>
      <c r="CJ20" s="56"/>
      <c r="CK20" s="56"/>
      <c r="CL20" s="56"/>
      <c r="CM20" s="56"/>
      <c r="CN20" s="14"/>
      <c r="CO20" s="14"/>
    </row>
    <row r="21" spans="1:93" s="20" customFormat="1" ht="21.75" customHeight="1">
      <c r="A21" s="226" t="s">
        <v>182</v>
      </c>
      <c r="B21" s="57">
        <v>1633</v>
      </c>
      <c r="C21" s="58">
        <v>1318</v>
      </c>
      <c r="D21" s="43">
        <f t="shared" si="0"/>
        <v>80.71034905082671</v>
      </c>
      <c r="E21" s="42">
        <f t="shared" si="1"/>
        <v>-315</v>
      </c>
      <c r="F21" s="57">
        <v>918</v>
      </c>
      <c r="G21" s="57">
        <v>751</v>
      </c>
      <c r="H21" s="43">
        <f t="shared" si="2"/>
        <v>81.8082788671024</v>
      </c>
      <c r="I21" s="42">
        <f t="shared" si="3"/>
        <v>-167</v>
      </c>
      <c r="J21" s="57">
        <v>389</v>
      </c>
      <c r="K21" s="57">
        <v>386</v>
      </c>
      <c r="L21" s="43">
        <f t="shared" si="4"/>
        <v>99.22879177377892</v>
      </c>
      <c r="M21" s="42">
        <f t="shared" si="5"/>
        <v>-3</v>
      </c>
      <c r="N21" s="59">
        <v>6</v>
      </c>
      <c r="O21" s="57">
        <v>20</v>
      </c>
      <c r="P21" s="44">
        <f t="shared" si="6"/>
        <v>333.33333333333337</v>
      </c>
      <c r="Q21" s="45">
        <f t="shared" si="7"/>
        <v>14</v>
      </c>
      <c r="R21" s="57">
        <v>128</v>
      </c>
      <c r="S21" s="59">
        <v>110</v>
      </c>
      <c r="T21" s="44">
        <f t="shared" si="8"/>
        <v>85.9375</v>
      </c>
      <c r="U21" s="42">
        <f t="shared" si="9"/>
        <v>-18</v>
      </c>
      <c r="V21" s="45"/>
      <c r="W21" s="45"/>
      <c r="X21" s="44" t="e">
        <f t="shared" si="10"/>
        <v>#DIV/0!</v>
      </c>
      <c r="Y21" s="45">
        <f aca="true" t="shared" si="42" ref="Y21:Y32">W21-V21</f>
        <v>0</v>
      </c>
      <c r="Z21" s="57">
        <v>5404</v>
      </c>
      <c r="AA21" s="57">
        <v>4486</v>
      </c>
      <c r="AB21" s="43">
        <f t="shared" si="12"/>
        <v>83.01258327165063</v>
      </c>
      <c r="AC21" s="42">
        <f t="shared" si="13"/>
        <v>-918</v>
      </c>
      <c r="AD21" s="57">
        <v>1587</v>
      </c>
      <c r="AE21" s="57">
        <v>1252</v>
      </c>
      <c r="AF21" s="43">
        <f t="shared" si="14"/>
        <v>78.89098928796471</v>
      </c>
      <c r="AG21" s="42">
        <f t="shared" si="15"/>
        <v>-335</v>
      </c>
      <c r="AH21" s="57">
        <v>2320</v>
      </c>
      <c r="AI21" s="58">
        <v>2263</v>
      </c>
      <c r="AJ21" s="43">
        <f t="shared" si="16"/>
        <v>97.54310344827586</v>
      </c>
      <c r="AK21" s="42">
        <f t="shared" si="17"/>
        <v>-57</v>
      </c>
      <c r="AL21" s="57">
        <v>0</v>
      </c>
      <c r="AM21" s="57">
        <v>0</v>
      </c>
      <c r="AN21" s="43" t="e">
        <f t="shared" si="18"/>
        <v>#DIV/0!</v>
      </c>
      <c r="AO21" s="42">
        <f t="shared" si="19"/>
        <v>0</v>
      </c>
      <c r="AP21" s="57">
        <v>216</v>
      </c>
      <c r="AQ21" s="57">
        <v>451</v>
      </c>
      <c r="AR21" s="43">
        <f t="shared" si="20"/>
        <v>208.79629629629628</v>
      </c>
      <c r="AS21" s="42">
        <f t="shared" si="21"/>
        <v>235</v>
      </c>
      <c r="AT21" s="57">
        <v>2104</v>
      </c>
      <c r="AU21" s="57">
        <v>1812</v>
      </c>
      <c r="AV21" s="43">
        <f t="shared" si="22"/>
        <v>86.12167300380229</v>
      </c>
      <c r="AW21" s="42">
        <f t="shared" si="23"/>
        <v>-292</v>
      </c>
      <c r="AX21" s="227">
        <v>102</v>
      </c>
      <c r="AY21" s="227">
        <v>72</v>
      </c>
      <c r="AZ21" s="44">
        <f t="shared" si="24"/>
        <v>70.58823529411765</v>
      </c>
      <c r="BA21" s="42">
        <f t="shared" si="25"/>
        <v>-30</v>
      </c>
      <c r="BB21" s="49">
        <f t="shared" si="26"/>
        <v>-4309</v>
      </c>
      <c r="BC21" s="50">
        <f t="shared" si="26"/>
        <v>-3814</v>
      </c>
      <c r="BD21" s="50">
        <v>5375</v>
      </c>
      <c r="BE21" s="51">
        <v>4751</v>
      </c>
      <c r="BF21" s="60">
        <v>97</v>
      </c>
      <c r="BG21" s="60">
        <v>106</v>
      </c>
      <c r="BH21" s="53">
        <f t="shared" si="37"/>
        <v>109.3</v>
      </c>
      <c r="BI21" s="52">
        <f t="shared" si="27"/>
        <v>9</v>
      </c>
      <c r="BJ21" s="61">
        <v>478</v>
      </c>
      <c r="BK21" s="57">
        <v>635</v>
      </c>
      <c r="BL21" s="44">
        <f t="shared" si="28"/>
        <v>132.8</v>
      </c>
      <c r="BM21" s="42">
        <f t="shared" si="29"/>
        <v>157</v>
      </c>
      <c r="BN21" s="57">
        <v>567</v>
      </c>
      <c r="BO21" s="57">
        <v>381</v>
      </c>
      <c r="BP21" s="44">
        <f t="shared" si="30"/>
        <v>67.1957671957672</v>
      </c>
      <c r="BQ21" s="42">
        <f t="shared" si="31"/>
        <v>-186</v>
      </c>
      <c r="BR21" s="228">
        <v>476</v>
      </c>
      <c r="BS21" s="228">
        <v>308</v>
      </c>
      <c r="BT21" s="44">
        <f t="shared" si="32"/>
        <v>64.70588235294117</v>
      </c>
      <c r="BU21" s="42">
        <f t="shared" si="33"/>
        <v>-168</v>
      </c>
      <c r="BV21" s="62">
        <v>1430.812324929972</v>
      </c>
      <c r="BW21" s="57">
        <v>1792.340425531915</v>
      </c>
      <c r="BX21" s="42">
        <f t="shared" si="34"/>
        <v>361.5281006019429</v>
      </c>
      <c r="BY21" s="57">
        <v>24</v>
      </c>
      <c r="BZ21" s="57">
        <v>42</v>
      </c>
      <c r="CA21" s="44">
        <f t="shared" si="35"/>
        <v>175</v>
      </c>
      <c r="CB21" s="42">
        <f t="shared" si="36"/>
        <v>18</v>
      </c>
      <c r="CC21" s="57">
        <v>18</v>
      </c>
      <c r="CD21" s="57">
        <v>2534.58</v>
      </c>
      <c r="CE21" s="57">
        <v>4697.95</v>
      </c>
      <c r="CF21" s="42">
        <f t="shared" si="41"/>
        <v>2163.37</v>
      </c>
      <c r="CG21" s="54">
        <f t="shared" si="38"/>
        <v>24</v>
      </c>
      <c r="CH21" s="54">
        <f t="shared" si="39"/>
        <v>9</v>
      </c>
      <c r="CI21" s="45">
        <f t="shared" si="40"/>
        <v>-15</v>
      </c>
      <c r="CJ21" s="56"/>
      <c r="CK21" s="56"/>
      <c r="CL21" s="56"/>
      <c r="CM21" s="56"/>
      <c r="CN21" s="14"/>
      <c r="CO21" s="14"/>
    </row>
    <row r="22" spans="1:93" s="20" customFormat="1" ht="21.75" customHeight="1">
      <c r="A22" s="226" t="s">
        <v>183</v>
      </c>
      <c r="B22" s="57">
        <v>3444</v>
      </c>
      <c r="C22" s="58">
        <v>3048</v>
      </c>
      <c r="D22" s="43">
        <f t="shared" si="0"/>
        <v>88.50174216027874</v>
      </c>
      <c r="E22" s="42">
        <f t="shared" si="1"/>
        <v>-396</v>
      </c>
      <c r="F22" s="57">
        <v>2200</v>
      </c>
      <c r="G22" s="57">
        <v>1593</v>
      </c>
      <c r="H22" s="43">
        <f t="shared" si="2"/>
        <v>72.4090909090909</v>
      </c>
      <c r="I22" s="42">
        <f t="shared" si="3"/>
        <v>-607</v>
      </c>
      <c r="J22" s="57">
        <v>1275</v>
      </c>
      <c r="K22" s="57">
        <v>1448</v>
      </c>
      <c r="L22" s="43">
        <f t="shared" si="4"/>
        <v>113.5686274509804</v>
      </c>
      <c r="M22" s="42">
        <f t="shared" si="5"/>
        <v>173</v>
      </c>
      <c r="N22" s="59">
        <v>40</v>
      </c>
      <c r="O22" s="57">
        <v>22</v>
      </c>
      <c r="P22" s="44">
        <f t="shared" si="6"/>
        <v>55.00000000000001</v>
      </c>
      <c r="Q22" s="45">
        <f t="shared" si="7"/>
        <v>-18</v>
      </c>
      <c r="R22" s="57">
        <v>313</v>
      </c>
      <c r="S22" s="59">
        <v>267</v>
      </c>
      <c r="T22" s="44">
        <f t="shared" si="8"/>
        <v>85.3035143769968</v>
      </c>
      <c r="U22" s="42">
        <f t="shared" si="9"/>
        <v>-46</v>
      </c>
      <c r="V22" s="45"/>
      <c r="W22" s="45"/>
      <c r="X22" s="44" t="e">
        <f t="shared" si="10"/>
        <v>#DIV/0!</v>
      </c>
      <c r="Y22" s="45">
        <f t="shared" si="42"/>
        <v>0</v>
      </c>
      <c r="Z22" s="57">
        <v>9356</v>
      </c>
      <c r="AA22" s="57">
        <v>10778</v>
      </c>
      <c r="AB22" s="43">
        <f t="shared" si="12"/>
        <v>115.1988029072253</v>
      </c>
      <c r="AC22" s="42">
        <f t="shared" si="13"/>
        <v>1422</v>
      </c>
      <c r="AD22" s="57">
        <v>3367</v>
      </c>
      <c r="AE22" s="57">
        <v>2979</v>
      </c>
      <c r="AF22" s="43">
        <f t="shared" si="14"/>
        <v>88.47638847638848</v>
      </c>
      <c r="AG22" s="42">
        <f t="shared" si="15"/>
        <v>-388</v>
      </c>
      <c r="AH22" s="57">
        <v>4084</v>
      </c>
      <c r="AI22" s="58">
        <v>5192</v>
      </c>
      <c r="AJ22" s="43">
        <f t="shared" si="16"/>
        <v>127.13026444662097</v>
      </c>
      <c r="AK22" s="42">
        <f t="shared" si="17"/>
        <v>1108</v>
      </c>
      <c r="AL22" s="57">
        <v>0</v>
      </c>
      <c r="AM22" s="57">
        <v>0</v>
      </c>
      <c r="AN22" s="43" t="e">
        <f t="shared" si="18"/>
        <v>#DIV/0!</v>
      </c>
      <c r="AO22" s="42">
        <f t="shared" si="19"/>
        <v>0</v>
      </c>
      <c r="AP22" s="57">
        <v>422</v>
      </c>
      <c r="AQ22" s="57">
        <v>357</v>
      </c>
      <c r="AR22" s="43">
        <f t="shared" si="20"/>
        <v>84.59715639810426</v>
      </c>
      <c r="AS22" s="42">
        <f t="shared" si="21"/>
        <v>-65</v>
      </c>
      <c r="AT22" s="57">
        <v>3662</v>
      </c>
      <c r="AU22" s="57">
        <v>4835</v>
      </c>
      <c r="AV22" s="43">
        <f t="shared" si="22"/>
        <v>132.03167667941017</v>
      </c>
      <c r="AW22" s="42">
        <f t="shared" si="23"/>
        <v>1173</v>
      </c>
      <c r="AX22" s="227">
        <v>385</v>
      </c>
      <c r="AY22" s="227">
        <v>236</v>
      </c>
      <c r="AZ22" s="44">
        <f t="shared" si="24"/>
        <v>61.298701298701296</v>
      </c>
      <c r="BA22" s="42">
        <f t="shared" si="25"/>
        <v>-149</v>
      </c>
      <c r="BB22" s="49">
        <f t="shared" si="26"/>
        <v>-1784</v>
      </c>
      <c r="BC22" s="50">
        <f t="shared" si="26"/>
        <v>-1454</v>
      </c>
      <c r="BD22" s="50">
        <v>3773</v>
      </c>
      <c r="BE22" s="51">
        <v>3588</v>
      </c>
      <c r="BF22" s="60">
        <v>259</v>
      </c>
      <c r="BG22" s="60">
        <v>254</v>
      </c>
      <c r="BH22" s="53">
        <f t="shared" si="37"/>
        <v>98.1</v>
      </c>
      <c r="BI22" s="52">
        <f t="shared" si="27"/>
        <v>-5</v>
      </c>
      <c r="BJ22" s="61">
        <v>1253</v>
      </c>
      <c r="BK22" s="57">
        <v>1430</v>
      </c>
      <c r="BL22" s="44">
        <f t="shared" si="28"/>
        <v>114.1</v>
      </c>
      <c r="BM22" s="42">
        <f t="shared" si="29"/>
        <v>177</v>
      </c>
      <c r="BN22" s="57">
        <v>1455</v>
      </c>
      <c r="BO22" s="57">
        <v>914</v>
      </c>
      <c r="BP22" s="44">
        <f t="shared" si="30"/>
        <v>62.81786941580756</v>
      </c>
      <c r="BQ22" s="42">
        <f t="shared" si="31"/>
        <v>-541</v>
      </c>
      <c r="BR22" s="228">
        <v>1231</v>
      </c>
      <c r="BS22" s="228">
        <v>805</v>
      </c>
      <c r="BT22" s="44">
        <f t="shared" si="32"/>
        <v>65.39398862713242</v>
      </c>
      <c r="BU22" s="42">
        <f t="shared" si="33"/>
        <v>-426</v>
      </c>
      <c r="BV22" s="62">
        <v>1938.4678747940693</v>
      </c>
      <c r="BW22" s="57">
        <v>2534.7889374090246</v>
      </c>
      <c r="BX22" s="42">
        <f t="shared" si="34"/>
        <v>596.3210626149553</v>
      </c>
      <c r="BY22" s="57">
        <v>25</v>
      </c>
      <c r="BZ22" s="57">
        <v>19</v>
      </c>
      <c r="CA22" s="44">
        <f t="shared" si="35"/>
        <v>76</v>
      </c>
      <c r="CB22" s="42">
        <f t="shared" si="36"/>
        <v>-6</v>
      </c>
      <c r="CC22" s="57">
        <v>17</v>
      </c>
      <c r="CD22" s="57">
        <v>2922</v>
      </c>
      <c r="CE22" s="57">
        <v>4204.21</v>
      </c>
      <c r="CF22" s="42">
        <f t="shared" si="41"/>
        <v>1282.21</v>
      </c>
      <c r="CG22" s="54">
        <f t="shared" si="38"/>
        <v>58</v>
      </c>
      <c r="CH22" s="54">
        <f t="shared" si="39"/>
        <v>48</v>
      </c>
      <c r="CI22" s="45">
        <f t="shared" si="40"/>
        <v>-10</v>
      </c>
      <c r="CJ22" s="56"/>
      <c r="CK22" s="56"/>
      <c r="CL22" s="56"/>
      <c r="CM22" s="56"/>
      <c r="CN22" s="14"/>
      <c r="CO22" s="14"/>
    </row>
    <row r="23" spans="1:93" s="20" customFormat="1" ht="21.75" customHeight="1">
      <c r="A23" s="226" t="s">
        <v>193</v>
      </c>
      <c r="B23" s="57">
        <v>2516</v>
      </c>
      <c r="C23" s="58">
        <v>2110</v>
      </c>
      <c r="D23" s="43">
        <f t="shared" si="0"/>
        <v>83.86327503974563</v>
      </c>
      <c r="E23" s="42">
        <f t="shared" si="1"/>
        <v>-406</v>
      </c>
      <c r="F23" s="57">
        <v>1452</v>
      </c>
      <c r="G23" s="57">
        <v>1419</v>
      </c>
      <c r="H23" s="43">
        <f t="shared" si="2"/>
        <v>97.72727272727273</v>
      </c>
      <c r="I23" s="42">
        <f t="shared" si="3"/>
        <v>-33</v>
      </c>
      <c r="J23" s="57">
        <v>1168</v>
      </c>
      <c r="K23" s="57">
        <v>1128</v>
      </c>
      <c r="L23" s="43">
        <f t="shared" si="4"/>
        <v>96.57534246575342</v>
      </c>
      <c r="M23" s="42">
        <f t="shared" si="5"/>
        <v>-40</v>
      </c>
      <c r="N23" s="59">
        <v>31</v>
      </c>
      <c r="O23" s="57">
        <v>8</v>
      </c>
      <c r="P23" s="44">
        <f t="shared" si="6"/>
        <v>25.806451612903224</v>
      </c>
      <c r="Q23" s="45">
        <f t="shared" si="7"/>
        <v>-23</v>
      </c>
      <c r="R23" s="57">
        <v>355</v>
      </c>
      <c r="S23" s="59">
        <v>289</v>
      </c>
      <c r="T23" s="44">
        <f t="shared" si="8"/>
        <v>81.40845070422536</v>
      </c>
      <c r="U23" s="42">
        <f t="shared" si="9"/>
        <v>-66</v>
      </c>
      <c r="V23" s="45"/>
      <c r="W23" s="45"/>
      <c r="X23" s="44" t="e">
        <f t="shared" si="10"/>
        <v>#DIV/0!</v>
      </c>
      <c r="Y23" s="45">
        <f t="shared" si="42"/>
        <v>0</v>
      </c>
      <c r="Z23" s="57">
        <v>5378</v>
      </c>
      <c r="AA23" s="57">
        <v>5476</v>
      </c>
      <c r="AB23" s="43">
        <f t="shared" si="12"/>
        <v>101.82223875046486</v>
      </c>
      <c r="AC23" s="42">
        <f t="shared" si="13"/>
        <v>98</v>
      </c>
      <c r="AD23" s="57">
        <v>2428</v>
      </c>
      <c r="AE23" s="57">
        <v>2044</v>
      </c>
      <c r="AF23" s="43">
        <f t="shared" si="14"/>
        <v>84.1845140032949</v>
      </c>
      <c r="AG23" s="42">
        <f t="shared" si="15"/>
        <v>-384</v>
      </c>
      <c r="AH23" s="57">
        <v>1883</v>
      </c>
      <c r="AI23" s="58">
        <v>2369</v>
      </c>
      <c r="AJ23" s="43">
        <f t="shared" si="16"/>
        <v>125.80987785448752</v>
      </c>
      <c r="AK23" s="42">
        <f t="shared" si="17"/>
        <v>486</v>
      </c>
      <c r="AL23" s="57">
        <v>0</v>
      </c>
      <c r="AM23" s="57">
        <v>0</v>
      </c>
      <c r="AN23" s="43" t="e">
        <f t="shared" si="18"/>
        <v>#DIV/0!</v>
      </c>
      <c r="AO23" s="42">
        <f t="shared" si="19"/>
        <v>0</v>
      </c>
      <c r="AP23" s="57">
        <v>309</v>
      </c>
      <c r="AQ23" s="57">
        <v>376</v>
      </c>
      <c r="AR23" s="43">
        <f t="shared" si="20"/>
        <v>121.68284789644012</v>
      </c>
      <c r="AS23" s="42">
        <f t="shared" si="21"/>
        <v>67</v>
      </c>
      <c r="AT23" s="57">
        <v>1574</v>
      </c>
      <c r="AU23" s="57">
        <v>1993</v>
      </c>
      <c r="AV23" s="43">
        <f t="shared" si="22"/>
        <v>126.62007623888184</v>
      </c>
      <c r="AW23" s="42">
        <f t="shared" si="23"/>
        <v>419</v>
      </c>
      <c r="AX23" s="227">
        <v>333</v>
      </c>
      <c r="AY23" s="227">
        <v>260</v>
      </c>
      <c r="AZ23" s="44">
        <f t="shared" si="24"/>
        <v>78.07807807807808</v>
      </c>
      <c r="BA23" s="42">
        <f t="shared" si="25"/>
        <v>-73</v>
      </c>
      <c r="BB23" s="49">
        <f t="shared" si="26"/>
        <v>-3448</v>
      </c>
      <c r="BC23" s="50">
        <f t="shared" si="26"/>
        <v>-3141</v>
      </c>
      <c r="BD23" s="50">
        <v>5273</v>
      </c>
      <c r="BE23" s="51">
        <v>4674</v>
      </c>
      <c r="BF23" s="60">
        <v>325</v>
      </c>
      <c r="BG23" s="60">
        <v>376</v>
      </c>
      <c r="BH23" s="53">
        <f t="shared" si="37"/>
        <v>115.7</v>
      </c>
      <c r="BI23" s="52">
        <f t="shared" si="27"/>
        <v>51</v>
      </c>
      <c r="BJ23" s="61">
        <v>1257</v>
      </c>
      <c r="BK23" s="57">
        <v>1596</v>
      </c>
      <c r="BL23" s="44">
        <f t="shared" si="28"/>
        <v>127</v>
      </c>
      <c r="BM23" s="42">
        <f t="shared" si="29"/>
        <v>339</v>
      </c>
      <c r="BN23" s="57">
        <v>691</v>
      </c>
      <c r="BO23" s="57">
        <v>577</v>
      </c>
      <c r="BP23" s="44">
        <f t="shared" si="30"/>
        <v>83.50217076700434</v>
      </c>
      <c r="BQ23" s="42">
        <f t="shared" si="31"/>
        <v>-114</v>
      </c>
      <c r="BR23" s="228">
        <v>568</v>
      </c>
      <c r="BS23" s="228">
        <v>477</v>
      </c>
      <c r="BT23" s="44">
        <f t="shared" si="32"/>
        <v>83.97887323943662</v>
      </c>
      <c r="BU23" s="42">
        <f t="shared" si="33"/>
        <v>-91</v>
      </c>
      <c r="BV23" s="62">
        <v>1927.538726333907</v>
      </c>
      <c r="BW23" s="57">
        <v>2617.915309446254</v>
      </c>
      <c r="BX23" s="42">
        <f t="shared" si="34"/>
        <v>690.3765831123469</v>
      </c>
      <c r="BY23" s="57">
        <v>18</v>
      </c>
      <c r="BZ23" s="57">
        <v>21</v>
      </c>
      <c r="CA23" s="44">
        <f t="shared" si="35"/>
        <v>116.7</v>
      </c>
      <c r="CB23" s="42">
        <f t="shared" si="36"/>
        <v>3</v>
      </c>
      <c r="CC23" s="57">
        <v>48</v>
      </c>
      <c r="CD23" s="57">
        <v>2442.78</v>
      </c>
      <c r="CE23" s="57">
        <v>4965.38</v>
      </c>
      <c r="CF23" s="42">
        <f t="shared" si="41"/>
        <v>2522.6</v>
      </c>
      <c r="CG23" s="54">
        <f t="shared" si="38"/>
        <v>38</v>
      </c>
      <c r="CH23" s="54">
        <f t="shared" si="39"/>
        <v>27</v>
      </c>
      <c r="CI23" s="45">
        <f t="shared" si="40"/>
        <v>-11</v>
      </c>
      <c r="CJ23" s="56"/>
      <c r="CK23" s="56"/>
      <c r="CL23" s="56"/>
      <c r="CM23" s="56"/>
      <c r="CN23" s="14"/>
      <c r="CO23" s="14"/>
    </row>
    <row r="24" spans="1:93" s="20" customFormat="1" ht="21.75" customHeight="1">
      <c r="A24" s="226" t="s">
        <v>184</v>
      </c>
      <c r="B24" s="57">
        <v>785</v>
      </c>
      <c r="C24" s="58">
        <v>722</v>
      </c>
      <c r="D24" s="43">
        <f t="shared" si="0"/>
        <v>91.97452229299363</v>
      </c>
      <c r="E24" s="42">
        <f t="shared" si="1"/>
        <v>-63</v>
      </c>
      <c r="F24" s="57">
        <v>465</v>
      </c>
      <c r="G24" s="57">
        <v>425</v>
      </c>
      <c r="H24" s="43">
        <f t="shared" si="2"/>
        <v>91.39784946236558</v>
      </c>
      <c r="I24" s="42">
        <f t="shared" si="3"/>
        <v>-40</v>
      </c>
      <c r="J24" s="57">
        <v>196</v>
      </c>
      <c r="K24" s="57">
        <v>179</v>
      </c>
      <c r="L24" s="43">
        <f t="shared" si="4"/>
        <v>91.3265306122449</v>
      </c>
      <c r="M24" s="42">
        <f t="shared" si="5"/>
        <v>-17</v>
      </c>
      <c r="N24" s="59">
        <v>3</v>
      </c>
      <c r="O24" s="57">
        <v>2</v>
      </c>
      <c r="P24" s="44">
        <f t="shared" si="6"/>
        <v>66.66666666666666</v>
      </c>
      <c r="Q24" s="45">
        <f t="shared" si="7"/>
        <v>-1</v>
      </c>
      <c r="R24" s="57">
        <v>119</v>
      </c>
      <c r="S24" s="59">
        <v>100</v>
      </c>
      <c r="T24" s="44">
        <f t="shared" si="8"/>
        <v>84.03361344537815</v>
      </c>
      <c r="U24" s="42">
        <f t="shared" si="9"/>
        <v>-19</v>
      </c>
      <c r="V24" s="45"/>
      <c r="W24" s="45"/>
      <c r="X24" s="44" t="e">
        <f t="shared" si="10"/>
        <v>#DIV/0!</v>
      </c>
      <c r="Y24" s="45">
        <f t="shared" si="42"/>
        <v>0</v>
      </c>
      <c r="Z24" s="57">
        <v>2018</v>
      </c>
      <c r="AA24" s="57">
        <v>1632</v>
      </c>
      <c r="AB24" s="43">
        <f t="shared" si="12"/>
        <v>80.87215064420218</v>
      </c>
      <c r="AC24" s="42">
        <f t="shared" si="13"/>
        <v>-386</v>
      </c>
      <c r="AD24" s="57">
        <v>760</v>
      </c>
      <c r="AE24" s="57">
        <v>703</v>
      </c>
      <c r="AF24" s="43">
        <f t="shared" si="14"/>
        <v>92.5</v>
      </c>
      <c r="AG24" s="42">
        <f t="shared" si="15"/>
        <v>-57</v>
      </c>
      <c r="AH24" s="57">
        <v>583</v>
      </c>
      <c r="AI24" s="58">
        <v>574</v>
      </c>
      <c r="AJ24" s="43">
        <f t="shared" si="16"/>
        <v>98.45626072041166</v>
      </c>
      <c r="AK24" s="42">
        <f t="shared" si="17"/>
        <v>-9</v>
      </c>
      <c r="AL24" s="57">
        <v>0</v>
      </c>
      <c r="AM24" s="57">
        <v>2</v>
      </c>
      <c r="AN24" s="43" t="e">
        <f t="shared" si="18"/>
        <v>#DIV/0!</v>
      </c>
      <c r="AO24" s="42">
        <f t="shared" si="19"/>
        <v>2</v>
      </c>
      <c r="AP24" s="57">
        <v>28</v>
      </c>
      <c r="AQ24" s="57">
        <v>42</v>
      </c>
      <c r="AR24" s="43">
        <f t="shared" si="20"/>
        <v>150</v>
      </c>
      <c r="AS24" s="42">
        <f t="shared" si="21"/>
        <v>14</v>
      </c>
      <c r="AT24" s="57">
        <v>555</v>
      </c>
      <c r="AU24" s="57">
        <v>530</v>
      </c>
      <c r="AV24" s="43">
        <f t="shared" si="22"/>
        <v>95.4954954954955</v>
      </c>
      <c r="AW24" s="42">
        <f t="shared" si="23"/>
        <v>-25</v>
      </c>
      <c r="AX24" s="227">
        <v>0</v>
      </c>
      <c r="AY24" s="227">
        <v>0</v>
      </c>
      <c r="AZ24" s="44" t="e">
        <f t="shared" si="24"/>
        <v>#DIV/0!</v>
      </c>
      <c r="BA24" s="42">
        <f t="shared" si="25"/>
        <v>0</v>
      </c>
      <c r="BB24" s="49">
        <f t="shared" si="26"/>
        <v>-5515</v>
      </c>
      <c r="BC24" s="50">
        <f t="shared" si="26"/>
        <v>-6255</v>
      </c>
      <c r="BD24" s="50">
        <v>6003</v>
      </c>
      <c r="BE24" s="51">
        <v>6736</v>
      </c>
      <c r="BF24" s="60">
        <v>71</v>
      </c>
      <c r="BG24" s="60">
        <v>61</v>
      </c>
      <c r="BH24" s="53">
        <f t="shared" si="37"/>
        <v>85.9</v>
      </c>
      <c r="BI24" s="52">
        <f t="shared" si="27"/>
        <v>-10</v>
      </c>
      <c r="BJ24" s="61">
        <v>240</v>
      </c>
      <c r="BK24" s="57">
        <v>203</v>
      </c>
      <c r="BL24" s="44">
        <f t="shared" si="28"/>
        <v>84.6</v>
      </c>
      <c r="BM24" s="42">
        <f t="shared" si="29"/>
        <v>-37</v>
      </c>
      <c r="BN24" s="57">
        <v>297</v>
      </c>
      <c r="BO24" s="57">
        <v>241</v>
      </c>
      <c r="BP24" s="44">
        <f t="shared" si="30"/>
        <v>81.14478114478115</v>
      </c>
      <c r="BQ24" s="42">
        <f t="shared" si="31"/>
        <v>-56</v>
      </c>
      <c r="BR24" s="228">
        <v>269</v>
      </c>
      <c r="BS24" s="228">
        <v>215</v>
      </c>
      <c r="BT24" s="44">
        <f t="shared" si="32"/>
        <v>79.92565055762083</v>
      </c>
      <c r="BU24" s="42">
        <f t="shared" si="33"/>
        <v>-54</v>
      </c>
      <c r="BV24" s="62">
        <v>2028.4313725490197</v>
      </c>
      <c r="BW24" s="57">
        <v>2350.8474576271187</v>
      </c>
      <c r="BX24" s="42">
        <f t="shared" si="34"/>
        <v>322.41608507809906</v>
      </c>
      <c r="BY24" s="57">
        <v>2</v>
      </c>
      <c r="BZ24" s="57">
        <v>7</v>
      </c>
      <c r="CA24" s="44">
        <f t="shared" si="35"/>
        <v>350</v>
      </c>
      <c r="CB24" s="42">
        <f t="shared" si="36"/>
        <v>5</v>
      </c>
      <c r="CC24" s="57">
        <v>10</v>
      </c>
      <c r="CD24" s="57">
        <v>2600</v>
      </c>
      <c r="CE24" s="57">
        <v>3242.86</v>
      </c>
      <c r="CF24" s="42">
        <f t="shared" si="41"/>
        <v>642.8600000000001</v>
      </c>
      <c r="CG24" s="54">
        <f t="shared" si="38"/>
        <v>149</v>
      </c>
      <c r="CH24" s="54">
        <f t="shared" si="39"/>
        <v>34</v>
      </c>
      <c r="CI24" s="45">
        <f t="shared" si="40"/>
        <v>-115</v>
      </c>
      <c r="CJ24" s="56"/>
      <c r="CK24" s="56"/>
      <c r="CL24" s="56"/>
      <c r="CM24" s="56"/>
      <c r="CN24" s="14"/>
      <c r="CO24" s="14"/>
    </row>
    <row r="25" spans="1:93" s="20" customFormat="1" ht="21.75" customHeight="1">
      <c r="A25" s="226" t="s">
        <v>185</v>
      </c>
      <c r="B25" s="57">
        <v>2506</v>
      </c>
      <c r="C25" s="58">
        <v>2525</v>
      </c>
      <c r="D25" s="43">
        <f t="shared" si="0"/>
        <v>100.75818036711892</v>
      </c>
      <c r="E25" s="42">
        <f t="shared" si="1"/>
        <v>19</v>
      </c>
      <c r="F25" s="57">
        <v>1511</v>
      </c>
      <c r="G25" s="57">
        <v>1610</v>
      </c>
      <c r="H25" s="43">
        <f t="shared" si="2"/>
        <v>106.55195234943746</v>
      </c>
      <c r="I25" s="42">
        <f t="shared" si="3"/>
        <v>99</v>
      </c>
      <c r="J25" s="57">
        <v>1113</v>
      </c>
      <c r="K25" s="57">
        <v>1196</v>
      </c>
      <c r="L25" s="43">
        <f t="shared" si="4"/>
        <v>107.45732255166219</v>
      </c>
      <c r="M25" s="42">
        <f t="shared" si="5"/>
        <v>83</v>
      </c>
      <c r="N25" s="59">
        <v>10</v>
      </c>
      <c r="O25" s="57">
        <v>6</v>
      </c>
      <c r="P25" s="44">
        <f t="shared" si="6"/>
        <v>60</v>
      </c>
      <c r="Q25" s="45">
        <f t="shared" si="7"/>
        <v>-4</v>
      </c>
      <c r="R25" s="57">
        <v>207</v>
      </c>
      <c r="S25" s="59">
        <v>207</v>
      </c>
      <c r="T25" s="44">
        <f t="shared" si="8"/>
        <v>100</v>
      </c>
      <c r="U25" s="42">
        <f t="shared" si="9"/>
        <v>0</v>
      </c>
      <c r="V25" s="45"/>
      <c r="W25" s="45"/>
      <c r="X25" s="44" t="e">
        <f t="shared" si="10"/>
        <v>#DIV/0!</v>
      </c>
      <c r="Y25" s="45">
        <f t="shared" si="42"/>
        <v>0</v>
      </c>
      <c r="Z25" s="57">
        <v>4747</v>
      </c>
      <c r="AA25" s="57">
        <v>4248</v>
      </c>
      <c r="AB25" s="43">
        <f t="shared" si="12"/>
        <v>89.4880977459448</v>
      </c>
      <c r="AC25" s="42">
        <f t="shared" si="13"/>
        <v>-499</v>
      </c>
      <c r="AD25" s="57">
        <v>2466</v>
      </c>
      <c r="AE25" s="57">
        <v>2478</v>
      </c>
      <c r="AF25" s="43">
        <f t="shared" si="14"/>
        <v>100.48661800486617</v>
      </c>
      <c r="AG25" s="42">
        <f t="shared" si="15"/>
        <v>12</v>
      </c>
      <c r="AH25" s="57">
        <v>1365</v>
      </c>
      <c r="AI25" s="58">
        <v>1336</v>
      </c>
      <c r="AJ25" s="43">
        <f t="shared" si="16"/>
        <v>97.87545787545787</v>
      </c>
      <c r="AK25" s="42">
        <f t="shared" si="17"/>
        <v>-29</v>
      </c>
      <c r="AL25" s="57">
        <v>0</v>
      </c>
      <c r="AM25" s="57">
        <v>0</v>
      </c>
      <c r="AN25" s="43" t="e">
        <f t="shared" si="18"/>
        <v>#DIV/0!</v>
      </c>
      <c r="AO25" s="42">
        <f t="shared" si="19"/>
        <v>0</v>
      </c>
      <c r="AP25" s="57">
        <v>192</v>
      </c>
      <c r="AQ25" s="57">
        <v>348</v>
      </c>
      <c r="AR25" s="43">
        <f t="shared" si="20"/>
        <v>181.25</v>
      </c>
      <c r="AS25" s="42">
        <f t="shared" si="21"/>
        <v>156</v>
      </c>
      <c r="AT25" s="57">
        <v>1173</v>
      </c>
      <c r="AU25" s="57">
        <v>988</v>
      </c>
      <c r="AV25" s="43">
        <f t="shared" si="22"/>
        <v>84.22847399829497</v>
      </c>
      <c r="AW25" s="42">
        <f t="shared" si="23"/>
        <v>-185</v>
      </c>
      <c r="AX25" s="227">
        <v>345</v>
      </c>
      <c r="AY25" s="227">
        <v>222</v>
      </c>
      <c r="AZ25" s="44">
        <f t="shared" si="24"/>
        <v>64.34782608695652</v>
      </c>
      <c r="BA25" s="42">
        <f t="shared" si="25"/>
        <v>-123</v>
      </c>
      <c r="BB25" s="49">
        <f t="shared" si="26"/>
        <v>-1472</v>
      </c>
      <c r="BC25" s="50">
        <f t="shared" si="26"/>
        <v>-1190</v>
      </c>
      <c r="BD25" s="50">
        <v>3063</v>
      </c>
      <c r="BE25" s="51">
        <v>2915</v>
      </c>
      <c r="BF25" s="60">
        <v>126</v>
      </c>
      <c r="BG25" s="60">
        <v>144</v>
      </c>
      <c r="BH25" s="53">
        <f t="shared" si="37"/>
        <v>114.3</v>
      </c>
      <c r="BI25" s="52">
        <f t="shared" si="27"/>
        <v>18</v>
      </c>
      <c r="BJ25" s="61">
        <v>1000</v>
      </c>
      <c r="BK25" s="57">
        <v>1061</v>
      </c>
      <c r="BL25" s="44">
        <f t="shared" si="28"/>
        <v>106.1</v>
      </c>
      <c r="BM25" s="42">
        <f t="shared" si="29"/>
        <v>61</v>
      </c>
      <c r="BN25" s="57">
        <v>915</v>
      </c>
      <c r="BO25" s="57">
        <v>800</v>
      </c>
      <c r="BP25" s="44">
        <f t="shared" si="30"/>
        <v>87.43169398907104</v>
      </c>
      <c r="BQ25" s="42">
        <f t="shared" si="31"/>
        <v>-115</v>
      </c>
      <c r="BR25" s="228">
        <v>791</v>
      </c>
      <c r="BS25" s="228">
        <v>686</v>
      </c>
      <c r="BT25" s="44">
        <f t="shared" si="32"/>
        <v>86.72566371681415</v>
      </c>
      <c r="BU25" s="42">
        <f t="shared" si="33"/>
        <v>-105</v>
      </c>
      <c r="BV25" s="62">
        <v>1541.6932907348244</v>
      </c>
      <c r="BW25" s="57">
        <v>1693.5543278084715</v>
      </c>
      <c r="BX25" s="42">
        <f t="shared" si="34"/>
        <v>151.86103707364714</v>
      </c>
      <c r="BY25" s="57">
        <v>3</v>
      </c>
      <c r="BZ25" s="57">
        <v>6</v>
      </c>
      <c r="CA25" s="44">
        <f t="shared" si="35"/>
        <v>200</v>
      </c>
      <c r="CB25" s="42">
        <f t="shared" si="36"/>
        <v>3</v>
      </c>
      <c r="CC25" s="57">
        <v>27</v>
      </c>
      <c r="CD25" s="57">
        <v>2266.67</v>
      </c>
      <c r="CE25" s="57">
        <v>3341.67</v>
      </c>
      <c r="CF25" s="42">
        <f t="shared" si="41"/>
        <v>1075</v>
      </c>
      <c r="CG25" s="54">
        <f t="shared" si="38"/>
        <v>305</v>
      </c>
      <c r="CH25" s="54">
        <f t="shared" si="39"/>
        <v>133</v>
      </c>
      <c r="CI25" s="45">
        <f t="shared" si="40"/>
        <v>-172</v>
      </c>
      <c r="CJ25" s="56"/>
      <c r="CK25" s="56"/>
      <c r="CL25" s="56"/>
      <c r="CM25" s="56"/>
      <c r="CN25" s="14"/>
      <c r="CO25" s="14"/>
    </row>
    <row r="26" spans="1:93" s="20" customFormat="1" ht="21.75" customHeight="1">
      <c r="A26" s="226" t="s">
        <v>186</v>
      </c>
      <c r="B26" s="57">
        <v>940</v>
      </c>
      <c r="C26" s="58">
        <v>843</v>
      </c>
      <c r="D26" s="43">
        <f t="shared" si="0"/>
        <v>89.68085106382979</v>
      </c>
      <c r="E26" s="42">
        <f t="shared" si="1"/>
        <v>-97</v>
      </c>
      <c r="F26" s="57">
        <v>573</v>
      </c>
      <c r="G26" s="57">
        <v>470</v>
      </c>
      <c r="H26" s="43">
        <f t="shared" si="2"/>
        <v>82.02443280977313</v>
      </c>
      <c r="I26" s="42">
        <f t="shared" si="3"/>
        <v>-103</v>
      </c>
      <c r="J26" s="57">
        <v>342</v>
      </c>
      <c r="K26" s="57">
        <v>330</v>
      </c>
      <c r="L26" s="43">
        <f t="shared" si="4"/>
        <v>96.49122807017544</v>
      </c>
      <c r="M26" s="42">
        <f t="shared" si="5"/>
        <v>-12</v>
      </c>
      <c r="N26" s="59">
        <v>11</v>
      </c>
      <c r="O26" s="57">
        <v>15</v>
      </c>
      <c r="P26" s="44">
        <f t="shared" si="6"/>
        <v>136.36363636363635</v>
      </c>
      <c r="Q26" s="45">
        <f t="shared" si="7"/>
        <v>4</v>
      </c>
      <c r="R26" s="57">
        <v>167</v>
      </c>
      <c r="S26" s="59">
        <v>165</v>
      </c>
      <c r="T26" s="44">
        <f t="shared" si="8"/>
        <v>98.80239520958084</v>
      </c>
      <c r="U26" s="42">
        <f t="shared" si="9"/>
        <v>-2</v>
      </c>
      <c r="V26" s="45"/>
      <c r="W26" s="45"/>
      <c r="X26" s="44" t="e">
        <f t="shared" si="10"/>
        <v>#DIV/0!</v>
      </c>
      <c r="Y26" s="45">
        <f t="shared" si="42"/>
        <v>0</v>
      </c>
      <c r="Z26" s="57">
        <v>2203</v>
      </c>
      <c r="AA26" s="57">
        <v>4961</v>
      </c>
      <c r="AB26" s="43">
        <f t="shared" si="12"/>
        <v>225.19291874716293</v>
      </c>
      <c r="AC26" s="42">
        <f t="shared" si="13"/>
        <v>2758</v>
      </c>
      <c r="AD26" s="57">
        <v>895</v>
      </c>
      <c r="AE26" s="57">
        <v>788</v>
      </c>
      <c r="AF26" s="43">
        <f t="shared" si="14"/>
        <v>88.04469273743017</v>
      </c>
      <c r="AG26" s="42">
        <f t="shared" si="15"/>
        <v>-107</v>
      </c>
      <c r="AH26" s="57">
        <v>773</v>
      </c>
      <c r="AI26" s="58">
        <v>2902</v>
      </c>
      <c r="AJ26" s="43">
        <f t="shared" si="16"/>
        <v>375.42043984476066</v>
      </c>
      <c r="AK26" s="42">
        <f t="shared" si="17"/>
        <v>2129</v>
      </c>
      <c r="AL26" s="57">
        <v>0</v>
      </c>
      <c r="AM26" s="57">
        <v>244</v>
      </c>
      <c r="AN26" s="43" t="e">
        <f t="shared" si="18"/>
        <v>#DIV/0!</v>
      </c>
      <c r="AO26" s="42">
        <f t="shared" si="19"/>
        <v>244</v>
      </c>
      <c r="AP26" s="57">
        <v>0</v>
      </c>
      <c r="AQ26" s="57">
        <v>625</v>
      </c>
      <c r="AR26" s="64" t="e">
        <f t="shared" si="20"/>
        <v>#DIV/0!</v>
      </c>
      <c r="AS26" s="42">
        <f t="shared" si="21"/>
        <v>625</v>
      </c>
      <c r="AT26" s="57">
        <v>773</v>
      </c>
      <c r="AU26" s="57">
        <v>2033</v>
      </c>
      <c r="AV26" s="43">
        <f t="shared" si="22"/>
        <v>263.0012936610608</v>
      </c>
      <c r="AW26" s="42">
        <f t="shared" si="23"/>
        <v>1260</v>
      </c>
      <c r="AX26" s="227">
        <v>85</v>
      </c>
      <c r="AY26" s="227">
        <v>87</v>
      </c>
      <c r="AZ26" s="44">
        <f t="shared" si="24"/>
        <v>102.35294117647058</v>
      </c>
      <c r="BA26" s="42">
        <f t="shared" si="25"/>
        <v>2</v>
      </c>
      <c r="BB26" s="49">
        <f t="shared" si="26"/>
        <v>-3625</v>
      </c>
      <c r="BC26" s="50">
        <f t="shared" si="26"/>
        <v>-3789</v>
      </c>
      <c r="BD26" s="50">
        <v>4192</v>
      </c>
      <c r="BE26" s="51">
        <v>4383</v>
      </c>
      <c r="BF26" s="60">
        <v>132</v>
      </c>
      <c r="BG26" s="60">
        <v>135</v>
      </c>
      <c r="BH26" s="53">
        <f t="shared" si="37"/>
        <v>102.3</v>
      </c>
      <c r="BI26" s="52">
        <f t="shared" si="27"/>
        <v>3</v>
      </c>
      <c r="BJ26" s="61">
        <v>323</v>
      </c>
      <c r="BK26" s="57">
        <v>364</v>
      </c>
      <c r="BL26" s="44">
        <f t="shared" si="28"/>
        <v>112.7</v>
      </c>
      <c r="BM26" s="42">
        <f t="shared" si="29"/>
        <v>41</v>
      </c>
      <c r="BN26" s="57">
        <v>373</v>
      </c>
      <c r="BO26" s="57">
        <v>249</v>
      </c>
      <c r="BP26" s="44">
        <f t="shared" si="30"/>
        <v>66.75603217158177</v>
      </c>
      <c r="BQ26" s="42">
        <f t="shared" si="31"/>
        <v>-124</v>
      </c>
      <c r="BR26" s="228">
        <v>338</v>
      </c>
      <c r="BS26" s="228">
        <v>225</v>
      </c>
      <c r="BT26" s="44">
        <f t="shared" si="32"/>
        <v>66.5680473372781</v>
      </c>
      <c r="BU26" s="42">
        <f t="shared" si="33"/>
        <v>-113</v>
      </c>
      <c r="BV26" s="62">
        <v>2547.986577181208</v>
      </c>
      <c r="BW26" s="57">
        <v>2907.8534031413615</v>
      </c>
      <c r="BX26" s="42">
        <f t="shared" si="34"/>
        <v>359.8668259601536</v>
      </c>
      <c r="BY26" s="57">
        <v>18</v>
      </c>
      <c r="BZ26" s="57">
        <v>14</v>
      </c>
      <c r="CA26" s="44">
        <f t="shared" si="35"/>
        <v>77.8</v>
      </c>
      <c r="CB26" s="42">
        <f t="shared" si="36"/>
        <v>-4</v>
      </c>
      <c r="CC26" s="57">
        <v>99</v>
      </c>
      <c r="CD26" s="57">
        <v>2109.72</v>
      </c>
      <c r="CE26" s="57">
        <v>3660.71</v>
      </c>
      <c r="CF26" s="42">
        <f t="shared" si="41"/>
        <v>1550.9900000000002</v>
      </c>
      <c r="CG26" s="54">
        <f t="shared" si="38"/>
        <v>21</v>
      </c>
      <c r="CH26" s="54">
        <f t="shared" si="39"/>
        <v>18</v>
      </c>
      <c r="CI26" s="45">
        <f t="shared" si="40"/>
        <v>-3</v>
      </c>
      <c r="CJ26" s="56"/>
      <c r="CK26" s="56"/>
      <c r="CL26" s="56"/>
      <c r="CM26" s="56"/>
      <c r="CN26" s="14"/>
      <c r="CO26" s="14"/>
    </row>
    <row r="27" spans="1:93" s="20" customFormat="1" ht="21.75" customHeight="1">
      <c r="A27" s="226" t="s">
        <v>187</v>
      </c>
      <c r="B27" s="57">
        <v>1216</v>
      </c>
      <c r="C27" s="58">
        <v>1316</v>
      </c>
      <c r="D27" s="43">
        <f t="shared" si="0"/>
        <v>108.2236842105263</v>
      </c>
      <c r="E27" s="42">
        <f t="shared" si="1"/>
        <v>100</v>
      </c>
      <c r="F27" s="57">
        <v>811</v>
      </c>
      <c r="G27" s="57">
        <v>783</v>
      </c>
      <c r="H27" s="43">
        <f t="shared" si="2"/>
        <v>96.54747225647348</v>
      </c>
      <c r="I27" s="42">
        <f t="shared" si="3"/>
        <v>-28</v>
      </c>
      <c r="J27" s="57">
        <v>473</v>
      </c>
      <c r="K27" s="57">
        <v>526</v>
      </c>
      <c r="L27" s="43">
        <f t="shared" si="4"/>
        <v>111.20507399577167</v>
      </c>
      <c r="M27" s="42">
        <f t="shared" si="5"/>
        <v>53</v>
      </c>
      <c r="N27" s="59">
        <v>13</v>
      </c>
      <c r="O27" s="57">
        <v>6</v>
      </c>
      <c r="P27" s="44">
        <f t="shared" si="6"/>
        <v>46.15384615384615</v>
      </c>
      <c r="Q27" s="45">
        <f t="shared" si="7"/>
        <v>-7</v>
      </c>
      <c r="R27" s="57">
        <v>187</v>
      </c>
      <c r="S27" s="59">
        <v>168</v>
      </c>
      <c r="T27" s="44">
        <f t="shared" si="8"/>
        <v>89.83957219251337</v>
      </c>
      <c r="U27" s="42">
        <f t="shared" si="9"/>
        <v>-19</v>
      </c>
      <c r="V27" s="45"/>
      <c r="W27" s="45"/>
      <c r="X27" s="44" t="e">
        <f t="shared" si="10"/>
        <v>#DIV/0!</v>
      </c>
      <c r="Y27" s="45">
        <f t="shared" si="42"/>
        <v>0</v>
      </c>
      <c r="Z27" s="57">
        <v>3345</v>
      </c>
      <c r="AA27" s="57">
        <v>3645</v>
      </c>
      <c r="AB27" s="43">
        <f t="shared" si="12"/>
        <v>108.96860986547085</v>
      </c>
      <c r="AC27" s="42">
        <f t="shared" si="13"/>
        <v>300</v>
      </c>
      <c r="AD27" s="57">
        <v>1163</v>
      </c>
      <c r="AE27" s="57">
        <v>1248</v>
      </c>
      <c r="AF27" s="43">
        <f t="shared" si="14"/>
        <v>107.30868443680137</v>
      </c>
      <c r="AG27" s="42">
        <f t="shared" si="15"/>
        <v>85</v>
      </c>
      <c r="AH27" s="57">
        <v>1290</v>
      </c>
      <c r="AI27" s="58">
        <v>1785</v>
      </c>
      <c r="AJ27" s="43">
        <f t="shared" si="16"/>
        <v>138.37209302325581</v>
      </c>
      <c r="AK27" s="42">
        <f t="shared" si="17"/>
        <v>495</v>
      </c>
      <c r="AL27" s="57">
        <v>2</v>
      </c>
      <c r="AM27" s="57">
        <v>315</v>
      </c>
      <c r="AN27" s="64">
        <f t="shared" si="18"/>
        <v>15750</v>
      </c>
      <c r="AO27" s="42">
        <f t="shared" si="19"/>
        <v>313</v>
      </c>
      <c r="AP27" s="57">
        <v>0</v>
      </c>
      <c r="AQ27" s="57">
        <v>25</v>
      </c>
      <c r="AR27" s="43" t="e">
        <f t="shared" si="20"/>
        <v>#DIV/0!</v>
      </c>
      <c r="AS27" s="42">
        <f t="shared" si="21"/>
        <v>25</v>
      </c>
      <c r="AT27" s="57">
        <v>1288</v>
      </c>
      <c r="AU27" s="57">
        <v>1445</v>
      </c>
      <c r="AV27" s="43">
        <f t="shared" si="22"/>
        <v>112.18944099378882</v>
      </c>
      <c r="AW27" s="42">
        <f t="shared" si="23"/>
        <v>157</v>
      </c>
      <c r="AX27" s="227">
        <v>170</v>
      </c>
      <c r="AY27" s="227">
        <v>170</v>
      </c>
      <c r="AZ27" s="44">
        <f t="shared" si="24"/>
        <v>100</v>
      </c>
      <c r="BA27" s="42">
        <f t="shared" si="25"/>
        <v>0</v>
      </c>
      <c r="BB27" s="49">
        <f t="shared" si="26"/>
        <v>-1495</v>
      </c>
      <c r="BC27" s="50">
        <f t="shared" si="26"/>
        <v>-1211</v>
      </c>
      <c r="BD27" s="50">
        <v>2178</v>
      </c>
      <c r="BE27" s="51">
        <v>2086</v>
      </c>
      <c r="BF27" s="60">
        <v>86</v>
      </c>
      <c r="BG27" s="60">
        <v>113</v>
      </c>
      <c r="BH27" s="53">
        <f t="shared" si="37"/>
        <v>131.4</v>
      </c>
      <c r="BI27" s="52">
        <f t="shared" si="27"/>
        <v>27</v>
      </c>
      <c r="BJ27" s="61">
        <v>502</v>
      </c>
      <c r="BK27" s="57">
        <v>552</v>
      </c>
      <c r="BL27" s="44">
        <f t="shared" si="28"/>
        <v>110</v>
      </c>
      <c r="BM27" s="42">
        <f t="shared" si="29"/>
        <v>50</v>
      </c>
      <c r="BN27" s="57">
        <v>533</v>
      </c>
      <c r="BO27" s="57">
        <v>441</v>
      </c>
      <c r="BP27" s="44">
        <f t="shared" si="30"/>
        <v>82.73921200750469</v>
      </c>
      <c r="BQ27" s="42">
        <f t="shared" si="31"/>
        <v>-92</v>
      </c>
      <c r="BR27" s="228">
        <v>419</v>
      </c>
      <c r="BS27" s="228">
        <v>396</v>
      </c>
      <c r="BT27" s="44">
        <f t="shared" si="32"/>
        <v>94.5107398568019</v>
      </c>
      <c r="BU27" s="42">
        <f t="shared" si="33"/>
        <v>-23</v>
      </c>
      <c r="BV27" s="62">
        <v>1935.763888888889</v>
      </c>
      <c r="BW27" s="57">
        <v>2200</v>
      </c>
      <c r="BX27" s="42">
        <f t="shared" si="34"/>
        <v>264.2361111111111</v>
      </c>
      <c r="BY27" s="57">
        <v>34</v>
      </c>
      <c r="BZ27" s="57">
        <v>3</v>
      </c>
      <c r="CA27" s="44">
        <f t="shared" si="35"/>
        <v>8.8</v>
      </c>
      <c r="CB27" s="42">
        <f t="shared" si="36"/>
        <v>-31</v>
      </c>
      <c r="CC27" s="57">
        <v>11</v>
      </c>
      <c r="CD27" s="57">
        <v>1935.29</v>
      </c>
      <c r="CE27" s="57">
        <v>3266.67</v>
      </c>
      <c r="CF27" s="42">
        <f t="shared" si="41"/>
        <v>1331.38</v>
      </c>
      <c r="CG27" s="54">
        <f t="shared" si="38"/>
        <v>16</v>
      </c>
      <c r="CH27" s="54">
        <f t="shared" si="39"/>
        <v>147</v>
      </c>
      <c r="CI27" s="45">
        <f t="shared" si="40"/>
        <v>131</v>
      </c>
      <c r="CJ27" s="56"/>
      <c r="CK27" s="56"/>
      <c r="CL27" s="56"/>
      <c r="CM27" s="56"/>
      <c r="CN27" s="14"/>
      <c r="CO27" s="14"/>
    </row>
    <row r="28" spans="1:93" s="20" customFormat="1" ht="21.75" customHeight="1">
      <c r="A28" s="226" t="s">
        <v>194</v>
      </c>
      <c r="B28" s="57">
        <v>3031</v>
      </c>
      <c r="C28" s="58">
        <v>2591</v>
      </c>
      <c r="D28" s="43">
        <f t="shared" si="0"/>
        <v>85.48333883206863</v>
      </c>
      <c r="E28" s="42">
        <f t="shared" si="1"/>
        <v>-440</v>
      </c>
      <c r="F28" s="57">
        <v>1937</v>
      </c>
      <c r="G28" s="57">
        <v>1737</v>
      </c>
      <c r="H28" s="43">
        <f t="shared" si="2"/>
        <v>89.67475477542591</v>
      </c>
      <c r="I28" s="42">
        <f t="shared" si="3"/>
        <v>-200</v>
      </c>
      <c r="J28" s="57">
        <v>1599</v>
      </c>
      <c r="K28" s="57">
        <v>1585</v>
      </c>
      <c r="L28" s="43">
        <f t="shared" si="4"/>
        <v>99.12445278298937</v>
      </c>
      <c r="M28" s="42">
        <f t="shared" si="5"/>
        <v>-14</v>
      </c>
      <c r="N28" s="59">
        <v>64</v>
      </c>
      <c r="O28" s="57">
        <v>51</v>
      </c>
      <c r="P28" s="44">
        <f t="shared" si="6"/>
        <v>79.6875</v>
      </c>
      <c r="Q28" s="45">
        <f t="shared" si="7"/>
        <v>-13</v>
      </c>
      <c r="R28" s="57">
        <v>557</v>
      </c>
      <c r="S28" s="59">
        <v>521</v>
      </c>
      <c r="T28" s="44">
        <f t="shared" si="8"/>
        <v>93.53680430879713</v>
      </c>
      <c r="U28" s="42">
        <f t="shared" si="9"/>
        <v>-36</v>
      </c>
      <c r="V28" s="45"/>
      <c r="W28" s="45"/>
      <c r="X28" s="44" t="e">
        <f t="shared" si="10"/>
        <v>#DIV/0!</v>
      </c>
      <c r="Y28" s="45">
        <f t="shared" si="42"/>
        <v>0</v>
      </c>
      <c r="Z28" s="57">
        <v>7154</v>
      </c>
      <c r="AA28" s="57">
        <v>7057</v>
      </c>
      <c r="AB28" s="43">
        <f t="shared" si="12"/>
        <v>98.6441151803187</v>
      </c>
      <c r="AC28" s="42">
        <f t="shared" si="13"/>
        <v>-97</v>
      </c>
      <c r="AD28" s="57">
        <v>2979</v>
      </c>
      <c r="AE28" s="57">
        <v>2523</v>
      </c>
      <c r="AF28" s="43">
        <f t="shared" si="14"/>
        <v>84.69284994964752</v>
      </c>
      <c r="AG28" s="42">
        <f t="shared" si="15"/>
        <v>-456</v>
      </c>
      <c r="AH28" s="57">
        <v>3197</v>
      </c>
      <c r="AI28" s="58">
        <v>3273</v>
      </c>
      <c r="AJ28" s="43">
        <f t="shared" si="16"/>
        <v>102.37722865186112</v>
      </c>
      <c r="AK28" s="42">
        <f t="shared" si="17"/>
        <v>76</v>
      </c>
      <c r="AL28" s="57">
        <v>92</v>
      </c>
      <c r="AM28" s="57">
        <v>287</v>
      </c>
      <c r="AN28" s="43">
        <f t="shared" si="18"/>
        <v>311.95652173913044</v>
      </c>
      <c r="AO28" s="42">
        <f t="shared" si="19"/>
        <v>195</v>
      </c>
      <c r="AP28" s="57">
        <v>147</v>
      </c>
      <c r="AQ28" s="57">
        <v>521</v>
      </c>
      <c r="AR28" s="43">
        <f t="shared" si="20"/>
        <v>354.421768707483</v>
      </c>
      <c r="AS28" s="42">
        <f t="shared" si="21"/>
        <v>374</v>
      </c>
      <c r="AT28" s="57">
        <v>2958</v>
      </c>
      <c r="AU28" s="57">
        <v>2465</v>
      </c>
      <c r="AV28" s="43">
        <f t="shared" si="22"/>
        <v>83.33333333333334</v>
      </c>
      <c r="AW28" s="42">
        <f t="shared" si="23"/>
        <v>-493</v>
      </c>
      <c r="AX28" s="227">
        <v>519</v>
      </c>
      <c r="AY28" s="227">
        <v>523</v>
      </c>
      <c r="AZ28" s="44">
        <f t="shared" si="24"/>
        <v>100.77071290944124</v>
      </c>
      <c r="BA28" s="42">
        <f t="shared" si="25"/>
        <v>4</v>
      </c>
      <c r="BB28" s="49">
        <f t="shared" si="26"/>
        <v>-8462</v>
      </c>
      <c r="BC28" s="50">
        <f t="shared" si="26"/>
        <v>-8872</v>
      </c>
      <c r="BD28" s="50">
        <v>10639</v>
      </c>
      <c r="BE28" s="51">
        <v>10758</v>
      </c>
      <c r="BF28" s="60">
        <v>464</v>
      </c>
      <c r="BG28" s="60">
        <v>470</v>
      </c>
      <c r="BH28" s="53">
        <f t="shared" si="37"/>
        <v>101.3</v>
      </c>
      <c r="BI28" s="52">
        <f t="shared" si="27"/>
        <v>6</v>
      </c>
      <c r="BJ28" s="61">
        <v>1951</v>
      </c>
      <c r="BK28" s="57">
        <v>2437</v>
      </c>
      <c r="BL28" s="44">
        <f t="shared" si="28"/>
        <v>124.9</v>
      </c>
      <c r="BM28" s="42">
        <f t="shared" si="29"/>
        <v>486</v>
      </c>
      <c r="BN28" s="57">
        <v>854</v>
      </c>
      <c r="BO28" s="57">
        <v>705</v>
      </c>
      <c r="BP28" s="44">
        <f t="shared" si="30"/>
        <v>82.55269320843091</v>
      </c>
      <c r="BQ28" s="42">
        <f t="shared" si="31"/>
        <v>-149</v>
      </c>
      <c r="BR28" s="228">
        <v>727</v>
      </c>
      <c r="BS28" s="228">
        <v>592</v>
      </c>
      <c r="BT28" s="44">
        <f t="shared" si="32"/>
        <v>81.43053645116919</v>
      </c>
      <c r="BU28" s="42">
        <f t="shared" si="33"/>
        <v>-135</v>
      </c>
      <c r="BV28" s="62">
        <v>2196.5447154471544</v>
      </c>
      <c r="BW28" s="57">
        <v>2441.880341880342</v>
      </c>
      <c r="BX28" s="42">
        <f t="shared" si="34"/>
        <v>245.33562643318737</v>
      </c>
      <c r="BY28" s="57">
        <v>99</v>
      </c>
      <c r="BZ28" s="57">
        <v>194</v>
      </c>
      <c r="CA28" s="44">
        <f t="shared" si="35"/>
        <v>196</v>
      </c>
      <c r="CB28" s="42">
        <f t="shared" si="36"/>
        <v>95</v>
      </c>
      <c r="CC28" s="57">
        <v>86</v>
      </c>
      <c r="CD28" s="57">
        <v>2250</v>
      </c>
      <c r="CE28" s="57">
        <v>4105.28</v>
      </c>
      <c r="CF28" s="42">
        <f t="shared" si="41"/>
        <v>1855.2799999999997</v>
      </c>
      <c r="CG28" s="54">
        <f t="shared" si="38"/>
        <v>9</v>
      </c>
      <c r="CH28" s="54">
        <f t="shared" si="39"/>
        <v>4</v>
      </c>
      <c r="CI28" s="45">
        <f t="shared" si="40"/>
        <v>-5</v>
      </c>
      <c r="CJ28" s="56"/>
      <c r="CK28" s="56"/>
      <c r="CL28" s="56"/>
      <c r="CM28" s="56"/>
      <c r="CN28" s="14"/>
      <c r="CO28" s="14"/>
    </row>
    <row r="29" spans="1:93" s="20" customFormat="1" ht="21.75" customHeight="1">
      <c r="A29" s="226" t="s">
        <v>188</v>
      </c>
      <c r="B29" s="57">
        <v>769</v>
      </c>
      <c r="C29" s="58">
        <v>756</v>
      </c>
      <c r="D29" s="43">
        <f t="shared" si="0"/>
        <v>98.30949284785436</v>
      </c>
      <c r="E29" s="42">
        <f t="shared" si="1"/>
        <v>-13</v>
      </c>
      <c r="F29" s="57">
        <v>500</v>
      </c>
      <c r="G29" s="57">
        <v>472</v>
      </c>
      <c r="H29" s="43">
        <f t="shared" si="2"/>
        <v>94.39999999999999</v>
      </c>
      <c r="I29" s="42">
        <f t="shared" si="3"/>
        <v>-28</v>
      </c>
      <c r="J29" s="57">
        <v>225</v>
      </c>
      <c r="K29" s="57">
        <v>256</v>
      </c>
      <c r="L29" s="43">
        <f t="shared" si="4"/>
        <v>113.77777777777777</v>
      </c>
      <c r="M29" s="42">
        <f t="shared" si="5"/>
        <v>31</v>
      </c>
      <c r="N29" s="59">
        <v>22</v>
      </c>
      <c r="O29" s="57">
        <v>8</v>
      </c>
      <c r="P29" s="44">
        <f t="shared" si="6"/>
        <v>36.36363636363637</v>
      </c>
      <c r="Q29" s="45">
        <f t="shared" si="7"/>
        <v>-14</v>
      </c>
      <c r="R29" s="57">
        <v>78</v>
      </c>
      <c r="S29" s="59">
        <v>78</v>
      </c>
      <c r="T29" s="44">
        <f t="shared" si="8"/>
        <v>100</v>
      </c>
      <c r="U29" s="42">
        <f t="shared" si="9"/>
        <v>0</v>
      </c>
      <c r="V29" s="45"/>
      <c r="W29" s="45"/>
      <c r="X29" s="44" t="e">
        <f t="shared" si="10"/>
        <v>#DIV/0!</v>
      </c>
      <c r="Y29" s="45">
        <f t="shared" si="42"/>
        <v>0</v>
      </c>
      <c r="Z29" s="57">
        <v>1996</v>
      </c>
      <c r="AA29" s="57">
        <v>1758</v>
      </c>
      <c r="AB29" s="43">
        <f t="shared" si="12"/>
        <v>88.07615230460922</v>
      </c>
      <c r="AC29" s="42">
        <f t="shared" si="13"/>
        <v>-238</v>
      </c>
      <c r="AD29" s="57">
        <v>695</v>
      </c>
      <c r="AE29" s="57">
        <v>682</v>
      </c>
      <c r="AF29" s="43">
        <f t="shared" si="14"/>
        <v>98.1294964028777</v>
      </c>
      <c r="AG29" s="42">
        <f t="shared" si="15"/>
        <v>-13</v>
      </c>
      <c r="AH29" s="57">
        <v>988</v>
      </c>
      <c r="AI29" s="58">
        <v>678</v>
      </c>
      <c r="AJ29" s="43">
        <f t="shared" si="16"/>
        <v>68.62348178137651</v>
      </c>
      <c r="AK29" s="42">
        <f t="shared" si="17"/>
        <v>-310</v>
      </c>
      <c r="AL29" s="57">
        <v>0</v>
      </c>
      <c r="AM29" s="57">
        <v>6</v>
      </c>
      <c r="AN29" s="43" t="e">
        <f t="shared" si="18"/>
        <v>#DIV/0!</v>
      </c>
      <c r="AO29" s="42">
        <f t="shared" si="19"/>
        <v>6</v>
      </c>
      <c r="AP29" s="57">
        <v>60</v>
      </c>
      <c r="AQ29" s="57">
        <v>72</v>
      </c>
      <c r="AR29" s="43">
        <f t="shared" si="20"/>
        <v>120</v>
      </c>
      <c r="AS29" s="42">
        <f t="shared" si="21"/>
        <v>12</v>
      </c>
      <c r="AT29" s="57">
        <v>928</v>
      </c>
      <c r="AU29" s="57">
        <v>600</v>
      </c>
      <c r="AV29" s="43">
        <f t="shared" si="22"/>
        <v>64.65517241379311</v>
      </c>
      <c r="AW29" s="42">
        <f t="shared" si="23"/>
        <v>-328</v>
      </c>
      <c r="AX29" s="227">
        <v>119</v>
      </c>
      <c r="AY29" s="227">
        <v>170</v>
      </c>
      <c r="AZ29" s="44">
        <f t="shared" si="24"/>
        <v>142.85714285714286</v>
      </c>
      <c r="BA29" s="42">
        <f t="shared" si="25"/>
        <v>51</v>
      </c>
      <c r="BB29" s="49">
        <f t="shared" si="26"/>
        <v>-2431</v>
      </c>
      <c r="BC29" s="50">
        <f t="shared" si="26"/>
        <v>-1976</v>
      </c>
      <c r="BD29" s="50">
        <v>2916</v>
      </c>
      <c r="BE29" s="51">
        <v>2497</v>
      </c>
      <c r="BF29" s="60">
        <v>87</v>
      </c>
      <c r="BG29" s="60">
        <v>113</v>
      </c>
      <c r="BH29" s="53">
        <f t="shared" si="37"/>
        <v>129.9</v>
      </c>
      <c r="BI29" s="52">
        <f t="shared" si="27"/>
        <v>26</v>
      </c>
      <c r="BJ29" s="61">
        <v>262</v>
      </c>
      <c r="BK29" s="57">
        <v>350</v>
      </c>
      <c r="BL29" s="44">
        <f t="shared" si="28"/>
        <v>133.6</v>
      </c>
      <c r="BM29" s="42">
        <f t="shared" si="29"/>
        <v>88</v>
      </c>
      <c r="BN29" s="57">
        <v>284</v>
      </c>
      <c r="BO29" s="57">
        <v>235</v>
      </c>
      <c r="BP29" s="44">
        <f t="shared" si="30"/>
        <v>82.74647887323944</v>
      </c>
      <c r="BQ29" s="42">
        <f t="shared" si="31"/>
        <v>-49</v>
      </c>
      <c r="BR29" s="228">
        <v>246</v>
      </c>
      <c r="BS29" s="228">
        <v>185</v>
      </c>
      <c r="BT29" s="44">
        <f t="shared" si="32"/>
        <v>75.20325203252033</v>
      </c>
      <c r="BU29" s="42">
        <f t="shared" si="33"/>
        <v>-61</v>
      </c>
      <c r="BV29" s="62">
        <v>1960.5691056910568</v>
      </c>
      <c r="BW29" s="57">
        <v>2207.4257425742576</v>
      </c>
      <c r="BX29" s="42">
        <f t="shared" si="34"/>
        <v>246.85663688320074</v>
      </c>
      <c r="BY29" s="57">
        <v>11</v>
      </c>
      <c r="BZ29" s="57">
        <v>10</v>
      </c>
      <c r="CA29" s="44">
        <f t="shared" si="35"/>
        <v>90.9</v>
      </c>
      <c r="CB29" s="42">
        <f t="shared" si="36"/>
        <v>-1</v>
      </c>
      <c r="CC29" s="57">
        <v>21</v>
      </c>
      <c r="CD29" s="57">
        <v>2327.27</v>
      </c>
      <c r="CE29" s="57">
        <v>3390</v>
      </c>
      <c r="CF29" s="42">
        <f t="shared" si="41"/>
        <v>1062.73</v>
      </c>
      <c r="CG29" s="54">
        <f t="shared" si="38"/>
        <v>26</v>
      </c>
      <c r="CH29" s="54">
        <f t="shared" si="39"/>
        <v>24</v>
      </c>
      <c r="CI29" s="45">
        <f t="shared" si="40"/>
        <v>-2</v>
      </c>
      <c r="CJ29" s="56"/>
      <c r="CK29" s="56"/>
      <c r="CL29" s="56"/>
      <c r="CM29" s="56"/>
      <c r="CN29" s="14"/>
      <c r="CO29" s="14"/>
    </row>
    <row r="30" spans="1:93" s="20" customFormat="1" ht="21.75" customHeight="1">
      <c r="A30" s="226" t="s">
        <v>195</v>
      </c>
      <c r="B30" s="57">
        <v>3549</v>
      </c>
      <c r="C30" s="58">
        <v>3326</v>
      </c>
      <c r="D30" s="43">
        <f t="shared" si="0"/>
        <v>93.71653987038603</v>
      </c>
      <c r="E30" s="42">
        <f t="shared" si="1"/>
        <v>-223</v>
      </c>
      <c r="F30" s="57">
        <v>2206</v>
      </c>
      <c r="G30" s="57">
        <v>1998</v>
      </c>
      <c r="H30" s="43">
        <f t="shared" si="2"/>
        <v>90.57116953762467</v>
      </c>
      <c r="I30" s="42">
        <f t="shared" si="3"/>
        <v>-208</v>
      </c>
      <c r="J30" s="57">
        <v>2328</v>
      </c>
      <c r="K30" s="57">
        <v>2430</v>
      </c>
      <c r="L30" s="43">
        <f t="shared" si="4"/>
        <v>104.38144329896907</v>
      </c>
      <c r="M30" s="42">
        <f t="shared" si="5"/>
        <v>102</v>
      </c>
      <c r="N30" s="59">
        <v>59</v>
      </c>
      <c r="O30" s="57">
        <v>36</v>
      </c>
      <c r="P30" s="44">
        <f t="shared" si="6"/>
        <v>61.016949152542374</v>
      </c>
      <c r="Q30" s="45">
        <f t="shared" si="7"/>
        <v>-23</v>
      </c>
      <c r="R30" s="57">
        <v>399</v>
      </c>
      <c r="S30" s="59">
        <v>467</v>
      </c>
      <c r="T30" s="44">
        <f t="shared" si="8"/>
        <v>117.04260651629073</v>
      </c>
      <c r="U30" s="42">
        <f t="shared" si="9"/>
        <v>68</v>
      </c>
      <c r="V30" s="45"/>
      <c r="W30" s="45"/>
      <c r="X30" s="44" t="e">
        <f t="shared" si="10"/>
        <v>#DIV/0!</v>
      </c>
      <c r="Y30" s="45">
        <f t="shared" si="42"/>
        <v>0</v>
      </c>
      <c r="Z30" s="57">
        <v>10602</v>
      </c>
      <c r="AA30" s="57">
        <v>10870</v>
      </c>
      <c r="AB30" s="43">
        <f t="shared" si="12"/>
        <v>102.52782493869081</v>
      </c>
      <c r="AC30" s="42">
        <f t="shared" si="13"/>
        <v>268</v>
      </c>
      <c r="AD30" s="57">
        <v>3463</v>
      </c>
      <c r="AE30" s="57">
        <v>3205</v>
      </c>
      <c r="AF30" s="43">
        <f t="shared" si="14"/>
        <v>92.54981230147271</v>
      </c>
      <c r="AG30" s="42">
        <f t="shared" si="15"/>
        <v>-258</v>
      </c>
      <c r="AH30" s="57">
        <v>5310</v>
      </c>
      <c r="AI30" s="58">
        <v>5727</v>
      </c>
      <c r="AJ30" s="43">
        <f t="shared" si="16"/>
        <v>107.85310734463276</v>
      </c>
      <c r="AK30" s="42">
        <f t="shared" si="17"/>
        <v>417</v>
      </c>
      <c r="AL30" s="57">
        <v>740</v>
      </c>
      <c r="AM30" s="57">
        <v>1120</v>
      </c>
      <c r="AN30" s="43">
        <f t="shared" si="18"/>
        <v>151.35135135135135</v>
      </c>
      <c r="AO30" s="42">
        <f t="shared" si="19"/>
        <v>380</v>
      </c>
      <c r="AP30" s="57">
        <v>595</v>
      </c>
      <c r="AQ30" s="57">
        <v>590</v>
      </c>
      <c r="AR30" s="43">
        <f t="shared" si="20"/>
        <v>99.15966386554622</v>
      </c>
      <c r="AS30" s="42">
        <f t="shared" si="21"/>
        <v>-5</v>
      </c>
      <c r="AT30" s="57">
        <v>3975</v>
      </c>
      <c r="AU30" s="57">
        <v>4017</v>
      </c>
      <c r="AV30" s="43">
        <f t="shared" si="22"/>
        <v>101.0566037735849</v>
      </c>
      <c r="AW30" s="42">
        <f t="shared" si="23"/>
        <v>42</v>
      </c>
      <c r="AX30" s="227">
        <v>191</v>
      </c>
      <c r="AY30" s="227">
        <v>228</v>
      </c>
      <c r="AZ30" s="44">
        <f t="shared" si="24"/>
        <v>119.37172774869109</v>
      </c>
      <c r="BA30" s="42">
        <f t="shared" si="25"/>
        <v>37</v>
      </c>
      <c r="BB30" s="49">
        <f t="shared" si="26"/>
        <v>-1346</v>
      </c>
      <c r="BC30" s="50">
        <f t="shared" si="26"/>
        <v>-1637</v>
      </c>
      <c r="BD30" s="50">
        <v>3567</v>
      </c>
      <c r="BE30" s="51">
        <v>3950</v>
      </c>
      <c r="BF30" s="60">
        <v>603</v>
      </c>
      <c r="BG30" s="60">
        <v>697</v>
      </c>
      <c r="BH30" s="53">
        <f t="shared" si="37"/>
        <v>115.6</v>
      </c>
      <c r="BI30" s="52">
        <f t="shared" si="27"/>
        <v>94</v>
      </c>
      <c r="BJ30" s="61">
        <v>2415</v>
      </c>
      <c r="BK30" s="57">
        <v>2706</v>
      </c>
      <c r="BL30" s="44">
        <f t="shared" si="28"/>
        <v>112</v>
      </c>
      <c r="BM30" s="42">
        <f t="shared" si="29"/>
        <v>291</v>
      </c>
      <c r="BN30" s="57">
        <v>1328</v>
      </c>
      <c r="BO30" s="57">
        <v>1013</v>
      </c>
      <c r="BP30" s="44">
        <f t="shared" si="30"/>
        <v>76.28012048192771</v>
      </c>
      <c r="BQ30" s="42">
        <f t="shared" si="31"/>
        <v>-315</v>
      </c>
      <c r="BR30" s="228">
        <v>1128</v>
      </c>
      <c r="BS30" s="228">
        <v>872</v>
      </c>
      <c r="BT30" s="44">
        <f t="shared" si="32"/>
        <v>77.30496453900709</v>
      </c>
      <c r="BU30" s="42">
        <f t="shared" si="33"/>
        <v>-256</v>
      </c>
      <c r="BV30" s="62">
        <v>1583.4811529933481</v>
      </c>
      <c r="BW30" s="57">
        <v>1918.3646112600536</v>
      </c>
      <c r="BX30" s="42">
        <f t="shared" si="34"/>
        <v>334.8834582667055</v>
      </c>
      <c r="BY30" s="57">
        <v>43</v>
      </c>
      <c r="BZ30" s="57">
        <v>79</v>
      </c>
      <c r="CA30" s="44" t="s">
        <v>55</v>
      </c>
      <c r="CB30" s="42">
        <f t="shared" si="36"/>
        <v>36</v>
      </c>
      <c r="CC30" s="57">
        <v>331</v>
      </c>
      <c r="CD30" s="57">
        <v>2705.23</v>
      </c>
      <c r="CE30" s="57">
        <v>3819.85</v>
      </c>
      <c r="CF30" s="42">
        <f t="shared" si="41"/>
        <v>1114.62</v>
      </c>
      <c r="CG30" s="54">
        <f t="shared" si="38"/>
        <v>31</v>
      </c>
      <c r="CH30" s="54">
        <f t="shared" si="39"/>
        <v>13</v>
      </c>
      <c r="CI30" s="45">
        <f t="shared" si="40"/>
        <v>-18</v>
      </c>
      <c r="CJ30" s="56"/>
      <c r="CK30" s="56"/>
      <c r="CL30" s="56"/>
      <c r="CM30" s="56"/>
      <c r="CN30" s="14"/>
      <c r="CO30" s="14"/>
    </row>
    <row r="31" spans="1:93" s="65" customFormat="1" ht="21.75" customHeight="1">
      <c r="A31" s="226" t="s">
        <v>189</v>
      </c>
      <c r="B31" s="57">
        <v>1822</v>
      </c>
      <c r="C31" s="58">
        <v>1458</v>
      </c>
      <c r="D31" s="43">
        <f t="shared" si="0"/>
        <v>80.02195389681668</v>
      </c>
      <c r="E31" s="42">
        <f t="shared" si="1"/>
        <v>-364</v>
      </c>
      <c r="F31" s="57">
        <v>1160</v>
      </c>
      <c r="G31" s="57">
        <v>842</v>
      </c>
      <c r="H31" s="43">
        <f t="shared" si="2"/>
        <v>72.58620689655172</v>
      </c>
      <c r="I31" s="42">
        <f t="shared" si="3"/>
        <v>-318</v>
      </c>
      <c r="J31" s="57">
        <v>607</v>
      </c>
      <c r="K31" s="57">
        <v>595</v>
      </c>
      <c r="L31" s="43">
        <f t="shared" si="4"/>
        <v>98.02306425041186</v>
      </c>
      <c r="M31" s="42">
        <f t="shared" si="5"/>
        <v>-12</v>
      </c>
      <c r="N31" s="59">
        <v>17</v>
      </c>
      <c r="O31" s="57">
        <v>10</v>
      </c>
      <c r="P31" s="44">
        <f t="shared" si="6"/>
        <v>58.82352941176471</v>
      </c>
      <c r="Q31" s="45">
        <f t="shared" si="7"/>
        <v>-7</v>
      </c>
      <c r="R31" s="57">
        <v>88</v>
      </c>
      <c r="S31" s="59">
        <v>75</v>
      </c>
      <c r="T31" s="44">
        <f t="shared" si="8"/>
        <v>85.22727272727273</v>
      </c>
      <c r="U31" s="42">
        <f t="shared" si="9"/>
        <v>-13</v>
      </c>
      <c r="V31" s="45"/>
      <c r="W31" s="45"/>
      <c r="X31" s="44" t="e">
        <f t="shared" si="10"/>
        <v>#DIV/0!</v>
      </c>
      <c r="Y31" s="45">
        <f t="shared" si="42"/>
        <v>0</v>
      </c>
      <c r="Z31" s="57">
        <v>4293</v>
      </c>
      <c r="AA31" s="57">
        <v>3860</v>
      </c>
      <c r="AB31" s="43">
        <f t="shared" si="12"/>
        <v>89.91381318425343</v>
      </c>
      <c r="AC31" s="42">
        <f t="shared" si="13"/>
        <v>-433</v>
      </c>
      <c r="AD31" s="57">
        <v>1758</v>
      </c>
      <c r="AE31" s="57">
        <v>1393</v>
      </c>
      <c r="AF31" s="43">
        <f t="shared" si="14"/>
        <v>79.23777019340159</v>
      </c>
      <c r="AG31" s="42">
        <f t="shared" si="15"/>
        <v>-365</v>
      </c>
      <c r="AH31" s="57">
        <v>1699</v>
      </c>
      <c r="AI31" s="58">
        <v>1839</v>
      </c>
      <c r="AJ31" s="43">
        <f t="shared" si="16"/>
        <v>108.24014125956445</v>
      </c>
      <c r="AK31" s="42">
        <f t="shared" si="17"/>
        <v>140</v>
      </c>
      <c r="AL31" s="57">
        <v>0</v>
      </c>
      <c r="AM31" s="57">
        <v>0</v>
      </c>
      <c r="AN31" s="43" t="e">
        <f t="shared" si="18"/>
        <v>#DIV/0!</v>
      </c>
      <c r="AO31" s="42">
        <f t="shared" si="19"/>
        <v>0</v>
      </c>
      <c r="AP31" s="57">
        <v>332</v>
      </c>
      <c r="AQ31" s="57">
        <v>685</v>
      </c>
      <c r="AR31" s="43">
        <f t="shared" si="20"/>
        <v>206.32530120481925</v>
      </c>
      <c r="AS31" s="42">
        <f t="shared" si="21"/>
        <v>353</v>
      </c>
      <c r="AT31" s="57">
        <v>1367</v>
      </c>
      <c r="AU31" s="57">
        <v>1154</v>
      </c>
      <c r="AV31" s="43">
        <f t="shared" si="22"/>
        <v>84.41843452816387</v>
      </c>
      <c r="AW31" s="42">
        <f t="shared" si="23"/>
        <v>-213</v>
      </c>
      <c r="AX31" s="227">
        <v>44</v>
      </c>
      <c r="AY31" s="227">
        <v>55</v>
      </c>
      <c r="AZ31" s="44">
        <f t="shared" si="24"/>
        <v>125</v>
      </c>
      <c r="BA31" s="42">
        <f t="shared" si="25"/>
        <v>11</v>
      </c>
      <c r="BB31" s="49">
        <f t="shared" si="26"/>
        <v>-4554</v>
      </c>
      <c r="BC31" s="50">
        <f t="shared" si="26"/>
        <v>-4308</v>
      </c>
      <c r="BD31" s="50">
        <v>5760</v>
      </c>
      <c r="BE31" s="51">
        <v>5289</v>
      </c>
      <c r="BF31" s="60">
        <v>139</v>
      </c>
      <c r="BG31" s="60">
        <v>130</v>
      </c>
      <c r="BH31" s="53">
        <f t="shared" si="37"/>
        <v>93.5</v>
      </c>
      <c r="BI31" s="52">
        <f t="shared" si="27"/>
        <v>-9</v>
      </c>
      <c r="BJ31" s="61">
        <v>606</v>
      </c>
      <c r="BK31" s="57">
        <v>571</v>
      </c>
      <c r="BL31" s="44">
        <f t="shared" si="28"/>
        <v>94.2</v>
      </c>
      <c r="BM31" s="42">
        <f t="shared" si="29"/>
        <v>-35</v>
      </c>
      <c r="BN31" s="57">
        <v>616</v>
      </c>
      <c r="BO31" s="57">
        <v>477</v>
      </c>
      <c r="BP31" s="44">
        <f t="shared" si="30"/>
        <v>77.43506493506493</v>
      </c>
      <c r="BQ31" s="42">
        <f t="shared" si="31"/>
        <v>-139</v>
      </c>
      <c r="BR31" s="228">
        <v>467</v>
      </c>
      <c r="BS31" s="228">
        <v>324</v>
      </c>
      <c r="BT31" s="44">
        <f t="shared" si="32"/>
        <v>69.37901498929337</v>
      </c>
      <c r="BU31" s="42">
        <f t="shared" si="33"/>
        <v>-143</v>
      </c>
      <c r="BV31" s="62">
        <v>1572.1577726218097</v>
      </c>
      <c r="BW31" s="57">
        <v>1799.5967741935483</v>
      </c>
      <c r="BX31" s="42">
        <f t="shared" si="34"/>
        <v>227.43900157173857</v>
      </c>
      <c r="BY31" s="57">
        <v>34</v>
      </c>
      <c r="BZ31" s="57">
        <v>23</v>
      </c>
      <c r="CA31" s="44">
        <f t="shared" si="35"/>
        <v>67.6</v>
      </c>
      <c r="CB31" s="42">
        <f t="shared" si="36"/>
        <v>-11</v>
      </c>
      <c r="CC31" s="57">
        <v>43</v>
      </c>
      <c r="CD31" s="57">
        <v>2483.94</v>
      </c>
      <c r="CE31" s="57">
        <v>4485</v>
      </c>
      <c r="CF31" s="42">
        <f t="shared" si="41"/>
        <v>2001.06</v>
      </c>
      <c r="CG31" s="54">
        <f t="shared" si="38"/>
        <v>18</v>
      </c>
      <c r="CH31" s="54">
        <f t="shared" si="39"/>
        <v>21</v>
      </c>
      <c r="CI31" s="45">
        <f t="shared" si="40"/>
        <v>3</v>
      </c>
      <c r="CJ31" s="56"/>
      <c r="CK31" s="56"/>
      <c r="CL31" s="56"/>
      <c r="CM31" s="56"/>
      <c r="CN31" s="14"/>
      <c r="CO31" s="14"/>
    </row>
    <row r="32" spans="1:93" s="20" customFormat="1" ht="21.75" customHeight="1">
      <c r="A32" s="226" t="s">
        <v>190</v>
      </c>
      <c r="B32" s="57">
        <v>3281</v>
      </c>
      <c r="C32" s="58">
        <v>2812</v>
      </c>
      <c r="D32" s="43">
        <f t="shared" si="0"/>
        <v>85.7055775678147</v>
      </c>
      <c r="E32" s="42">
        <f t="shared" si="1"/>
        <v>-469</v>
      </c>
      <c r="F32" s="57">
        <v>1969</v>
      </c>
      <c r="G32" s="57">
        <v>1864</v>
      </c>
      <c r="H32" s="43">
        <f t="shared" si="2"/>
        <v>94.667343829355</v>
      </c>
      <c r="I32" s="42">
        <f t="shared" si="3"/>
        <v>-105</v>
      </c>
      <c r="J32" s="57">
        <v>2760</v>
      </c>
      <c r="K32" s="57">
        <v>2824</v>
      </c>
      <c r="L32" s="43">
        <f t="shared" si="4"/>
        <v>102.31884057971014</v>
      </c>
      <c r="M32" s="42">
        <f t="shared" si="5"/>
        <v>64</v>
      </c>
      <c r="N32" s="59">
        <v>71</v>
      </c>
      <c r="O32" s="57">
        <v>58</v>
      </c>
      <c r="P32" s="44">
        <f t="shared" si="6"/>
        <v>81.69014084507043</v>
      </c>
      <c r="Q32" s="45">
        <f t="shared" si="7"/>
        <v>-13</v>
      </c>
      <c r="R32" s="57">
        <v>557</v>
      </c>
      <c r="S32" s="59">
        <v>500</v>
      </c>
      <c r="T32" s="44">
        <f t="shared" si="8"/>
        <v>89.76660682226212</v>
      </c>
      <c r="U32" s="42">
        <f t="shared" si="9"/>
        <v>-57</v>
      </c>
      <c r="V32" s="45"/>
      <c r="W32" s="45"/>
      <c r="X32" s="44" t="e">
        <f t="shared" si="10"/>
        <v>#DIV/0!</v>
      </c>
      <c r="Y32" s="45">
        <f t="shared" si="42"/>
        <v>0</v>
      </c>
      <c r="Z32" s="57">
        <v>13655</v>
      </c>
      <c r="AA32" s="57">
        <v>15647</v>
      </c>
      <c r="AB32" s="43">
        <f t="shared" si="12"/>
        <v>114.58806298059318</v>
      </c>
      <c r="AC32" s="42">
        <f t="shared" si="13"/>
        <v>1992</v>
      </c>
      <c r="AD32" s="57">
        <v>3115</v>
      </c>
      <c r="AE32" s="57">
        <v>2673</v>
      </c>
      <c r="AF32" s="43">
        <f t="shared" si="14"/>
        <v>85.81059390048154</v>
      </c>
      <c r="AG32" s="42">
        <f t="shared" si="15"/>
        <v>-442</v>
      </c>
      <c r="AH32" s="57">
        <v>6711</v>
      </c>
      <c r="AI32" s="58">
        <v>8557</v>
      </c>
      <c r="AJ32" s="43">
        <f t="shared" si="16"/>
        <v>127.50707793175384</v>
      </c>
      <c r="AK32" s="42">
        <f t="shared" si="17"/>
        <v>1846</v>
      </c>
      <c r="AL32" s="57">
        <v>783</v>
      </c>
      <c r="AM32" s="57">
        <v>955</v>
      </c>
      <c r="AN32" s="43">
        <f t="shared" si="18"/>
        <v>121.96679438058749</v>
      </c>
      <c r="AO32" s="42">
        <f t="shared" si="19"/>
        <v>172</v>
      </c>
      <c r="AP32" s="57">
        <v>232</v>
      </c>
      <c r="AQ32" s="57">
        <v>994</v>
      </c>
      <c r="AR32" s="43">
        <f t="shared" si="20"/>
        <v>428.44827586206895</v>
      </c>
      <c r="AS32" s="42">
        <f t="shared" si="21"/>
        <v>762</v>
      </c>
      <c r="AT32" s="57">
        <v>5696</v>
      </c>
      <c r="AU32" s="57">
        <v>6608</v>
      </c>
      <c r="AV32" s="43">
        <f t="shared" si="22"/>
        <v>116.01123595505618</v>
      </c>
      <c r="AW32" s="42">
        <f t="shared" si="23"/>
        <v>912</v>
      </c>
      <c r="AX32" s="227">
        <v>361</v>
      </c>
      <c r="AY32" s="227">
        <v>161</v>
      </c>
      <c r="AZ32" s="44">
        <f t="shared" si="24"/>
        <v>44.59833795013851</v>
      </c>
      <c r="BA32" s="42">
        <f t="shared" si="25"/>
        <v>-200</v>
      </c>
      <c r="BB32" s="49">
        <f t="shared" si="26"/>
        <v>1087</v>
      </c>
      <c r="BC32" s="50">
        <f t="shared" si="26"/>
        <v>768</v>
      </c>
      <c r="BD32" s="50">
        <v>1246</v>
      </c>
      <c r="BE32" s="51">
        <v>1271</v>
      </c>
      <c r="BF32" s="60">
        <v>963</v>
      </c>
      <c r="BG32" s="60">
        <v>1148</v>
      </c>
      <c r="BH32" s="53">
        <f t="shared" si="37"/>
        <v>119.2</v>
      </c>
      <c r="BI32" s="52">
        <f t="shared" si="27"/>
        <v>185</v>
      </c>
      <c r="BJ32" s="61">
        <v>3579</v>
      </c>
      <c r="BK32" s="57">
        <v>6741</v>
      </c>
      <c r="BL32" s="44">
        <f t="shared" si="28"/>
        <v>188.3</v>
      </c>
      <c r="BM32" s="42">
        <f t="shared" si="29"/>
        <v>3162</v>
      </c>
      <c r="BN32" s="57">
        <v>948</v>
      </c>
      <c r="BO32" s="57">
        <v>773</v>
      </c>
      <c r="BP32" s="44">
        <f t="shared" si="30"/>
        <v>81.54008438818565</v>
      </c>
      <c r="BQ32" s="42">
        <f t="shared" si="31"/>
        <v>-175</v>
      </c>
      <c r="BR32" s="228">
        <v>763</v>
      </c>
      <c r="BS32" s="228">
        <v>627</v>
      </c>
      <c r="BT32" s="44">
        <f t="shared" si="32"/>
        <v>82.17562254259502</v>
      </c>
      <c r="BU32" s="42">
        <f t="shared" si="33"/>
        <v>-136</v>
      </c>
      <c r="BV32" s="62">
        <v>2738.6724386724386</v>
      </c>
      <c r="BW32" s="57">
        <v>3433.951762523191</v>
      </c>
      <c r="BX32" s="42">
        <f t="shared" si="34"/>
        <v>695.2793238507525</v>
      </c>
      <c r="BY32" s="57">
        <v>148</v>
      </c>
      <c r="BZ32" s="57">
        <v>616</v>
      </c>
      <c r="CA32" s="44">
        <f t="shared" si="35"/>
        <v>416.2</v>
      </c>
      <c r="CB32" s="42">
        <f t="shared" si="36"/>
        <v>468</v>
      </c>
      <c r="CC32" s="57">
        <v>73</v>
      </c>
      <c r="CD32" s="57">
        <v>2252.39</v>
      </c>
      <c r="CE32" s="57">
        <v>4426.85</v>
      </c>
      <c r="CF32" s="42">
        <f t="shared" si="41"/>
        <v>2174.4600000000005</v>
      </c>
      <c r="CG32" s="54">
        <f t="shared" si="38"/>
        <v>6</v>
      </c>
      <c r="CH32" s="54">
        <f t="shared" si="39"/>
        <v>1</v>
      </c>
      <c r="CI32" s="45">
        <f t="shared" si="40"/>
        <v>-5</v>
      </c>
      <c r="CJ32" s="56"/>
      <c r="CK32" s="56"/>
      <c r="CL32" s="56"/>
      <c r="CM32" s="56"/>
      <c r="CN32" s="14"/>
      <c r="CO32" s="14"/>
    </row>
    <row r="33" spans="5:90" s="66" customFormat="1" ht="15.75"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BJ33" s="68"/>
      <c r="BK33" s="68"/>
      <c r="BL33" s="68"/>
      <c r="BM33" s="69"/>
      <c r="BU33" s="70"/>
      <c r="BV33" s="70"/>
      <c r="BW33" s="70"/>
      <c r="CK33" s="56"/>
      <c r="CL33" s="56"/>
    </row>
    <row r="34" spans="5:75" s="66" customFormat="1" ht="12.75"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BJ34" s="68"/>
      <c r="BK34" s="68"/>
      <c r="BL34" s="68"/>
      <c r="BM34" s="69"/>
      <c r="BU34" s="70"/>
      <c r="BV34" s="70"/>
      <c r="BW34" s="70"/>
    </row>
    <row r="35" spans="5:75" s="66" customFormat="1" ht="12.75"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BJ35" s="68"/>
      <c r="BK35" s="68"/>
      <c r="BL35" s="68"/>
      <c r="BM35" s="69"/>
      <c r="BU35" s="70"/>
      <c r="BV35" s="70"/>
      <c r="BW35" s="70"/>
    </row>
    <row r="36" spans="5:75" s="66" customFormat="1" ht="12.7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BM36" s="70"/>
      <c r="BU36" s="70"/>
      <c r="BV36" s="70"/>
      <c r="BW36" s="70"/>
    </row>
    <row r="37" spans="5:75" s="66" customFormat="1" ht="12.75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BU37" s="70"/>
      <c r="BV37" s="70"/>
      <c r="BW37" s="70"/>
    </row>
    <row r="38" spans="5:17" s="66" customFormat="1" ht="12.75"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5:17" s="66" customFormat="1" ht="12.75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5:17" s="66" customFormat="1" ht="12.75"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</sheetData>
  <sheetProtection/>
  <mergeCells count="90"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  <mergeCell ref="B1:U1"/>
    <mergeCell ref="B2:U2"/>
    <mergeCell ref="R3:U5"/>
    <mergeCell ref="V3:Y5"/>
    <mergeCell ref="N3:Q5"/>
    <mergeCell ref="H6:I6"/>
    <mergeCell ref="J6:J7"/>
    <mergeCell ref="AX3:BA5"/>
    <mergeCell ref="Z3:AC5"/>
    <mergeCell ref="AA6:AA7"/>
    <mergeCell ref="AL3:AW3"/>
    <mergeCell ref="L6:M6"/>
    <mergeCell ref="N6:N7"/>
    <mergeCell ref="O6:O7"/>
    <mergeCell ref="P6:Q6"/>
    <mergeCell ref="CD3:CF5"/>
    <mergeCell ref="CG3:CI5"/>
    <mergeCell ref="AD4:AG5"/>
    <mergeCell ref="AL4:AO5"/>
    <mergeCell ref="AP4:AS5"/>
    <mergeCell ref="AT4:AW5"/>
    <mergeCell ref="BD4:BE5"/>
    <mergeCell ref="BY3:CC5"/>
    <mergeCell ref="AD3:AG3"/>
    <mergeCell ref="AH3:AK5"/>
    <mergeCell ref="BF3:BI5"/>
    <mergeCell ref="BJ3:BM5"/>
    <mergeCell ref="BN3:BQ5"/>
    <mergeCell ref="R6:R7"/>
    <mergeCell ref="S6:S7"/>
    <mergeCell ref="T6:U6"/>
    <mergeCell ref="V6:V7"/>
    <mergeCell ref="W6:W7"/>
    <mergeCell ref="X6:Y6"/>
    <mergeCell ref="Z6:Z7"/>
    <mergeCell ref="BR3:BU5"/>
    <mergeCell ref="BV3:BX5"/>
    <mergeCell ref="AQ6:AQ7"/>
    <mergeCell ref="AB6:AC6"/>
    <mergeCell ref="AD6:AD7"/>
    <mergeCell ref="AM6:AM7"/>
    <mergeCell ref="AN6:AO6"/>
    <mergeCell ref="AE6:AE7"/>
    <mergeCell ref="AF6:AG6"/>
    <mergeCell ref="AH6:AH7"/>
    <mergeCell ref="AI6:AI7"/>
    <mergeCell ref="AJ6:AK6"/>
    <mergeCell ref="AL6:AL7"/>
    <mergeCell ref="AP6:AP7"/>
    <mergeCell ref="BL6:BM6"/>
    <mergeCell ref="AR6:AS6"/>
    <mergeCell ref="AT6:AT7"/>
    <mergeCell ref="AU6:AU7"/>
    <mergeCell ref="AV6:AW6"/>
    <mergeCell ref="AX6:AX7"/>
    <mergeCell ref="AY6:AY7"/>
    <mergeCell ref="AZ6:BA6"/>
    <mergeCell ref="BF6:BF7"/>
    <mergeCell ref="BG6:BG7"/>
    <mergeCell ref="BH6:BI6"/>
    <mergeCell ref="BJ6:BK6"/>
    <mergeCell ref="CA6:CB6"/>
    <mergeCell ref="BN6:BN7"/>
    <mergeCell ref="BO6:BO7"/>
    <mergeCell ref="BP6:BQ6"/>
    <mergeCell ref="BR6:BR7"/>
    <mergeCell ref="BS6:BS7"/>
    <mergeCell ref="BT6:BU6"/>
    <mergeCell ref="BV6:BV7"/>
    <mergeCell ref="CI6:CI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3" manualBreakCount="3">
    <brk id="25" max="33" man="1"/>
    <brk id="49" max="33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ocz140</cp:lastModifiedBy>
  <cp:lastPrinted>2017-11-29T12:20:11Z</cp:lastPrinted>
  <dcterms:created xsi:type="dcterms:W3CDTF">2017-11-17T08:56:41Z</dcterms:created>
  <dcterms:modified xsi:type="dcterms:W3CDTF">2018-01-18T12:17:02Z</dcterms:modified>
  <cp:category/>
  <cp:version/>
  <cp:contentType/>
  <cp:contentStatus/>
</cp:coreProperties>
</file>